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боротная ведомость " sheetId="1" r:id="rId1"/>
  </sheets>
  <definedNames/>
  <calcPr fullCalcOnLoad="1"/>
</workbook>
</file>

<file path=xl/sharedStrings.xml><?xml version="1.0" encoding="utf-8"?>
<sst xmlns="http://schemas.openxmlformats.org/spreadsheetml/2006/main" count="647" uniqueCount="186">
  <si>
    <t>ОБОРОТНАЯ ВЕДОМОСТЬ</t>
  </si>
  <si>
    <t>по счету 105.36</t>
  </si>
  <si>
    <t>Прочие материальные запасы - иное движимое имущество учреждения</t>
  </si>
  <si>
    <t>за период с 12.08.2014 по 12.08.2014</t>
  </si>
  <si>
    <t/>
  </si>
  <si>
    <t>КОДЫ</t>
  </si>
  <si>
    <t>по ОКУД</t>
  </si>
  <si>
    <t>Учреждение</t>
  </si>
  <si>
    <t>Муниципальное бюджетное дошкольное образовательное учреждение детский сад общеразвивающего вида "Звездочка"</t>
  </si>
  <si>
    <t>по ОКПО</t>
  </si>
  <si>
    <t>48731440</t>
  </si>
  <si>
    <t>Структурное подразделение</t>
  </si>
  <si>
    <t>МБДОУ ДС  ОВ "Звездочка" [Департамент образования Администрации города Новый Уренгой]</t>
  </si>
  <si>
    <t>по КСП</t>
  </si>
  <si>
    <t>102030000</t>
  </si>
  <si>
    <t>Единица измерения: руб.</t>
  </si>
  <si>
    <t>по ОКЕИ</t>
  </si>
  <si>
    <t>383</t>
  </si>
  <si>
    <t xml:space="preserve">Вид деятельности  </t>
  </si>
  <si>
    <t>Код строки</t>
  </si>
  <si>
    <t>Инв. номер</t>
  </si>
  <si>
    <t>Наименование</t>
  </si>
  <si>
    <t>ОКЕИ</t>
  </si>
  <si>
    <t>Цена</t>
  </si>
  <si>
    <t>Остаток на 12.08.2014</t>
  </si>
  <si>
    <t>Кол-во</t>
  </si>
  <si>
    <t>Сумма</t>
  </si>
  <si>
    <t>Обороты за период</t>
  </si>
  <si>
    <t>Дебет</t>
  </si>
  <si>
    <t>Кредит</t>
  </si>
  <si>
    <t>Остаток на 13.08.2014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</si>
  <si>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</si>
  <si>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</si>
  <si>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</si>
  <si>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</si>
  <si>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</si>
  <si>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</si>
  <si>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</si>
  <si>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</si>
  <si>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</si>
  <si>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</si>
  <si>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</si>
  <si>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</si>
  <si>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</si>
  <si>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105360010</t>
  </si>
  <si>
    <t>бак алюминевый</t>
  </si>
  <si>
    <t>шт</t>
  </si>
  <si>
    <t>105360013</t>
  </si>
  <si>
    <t>бак оцинкованный</t>
  </si>
  <si>
    <t>105360009</t>
  </si>
  <si>
    <t>бак эмалированный</t>
  </si>
  <si>
    <t>105360053</t>
  </si>
  <si>
    <t>бумага туалетная</t>
  </si>
  <si>
    <t xml:space="preserve">шт </t>
  </si>
  <si>
    <t>400</t>
  </si>
  <si>
    <t>053.5.0000</t>
  </si>
  <si>
    <t>Бумага туалетная</t>
  </si>
  <si>
    <t>40</t>
  </si>
  <si>
    <t>053.6.0000</t>
  </si>
  <si>
    <t>ведро</t>
  </si>
  <si>
    <t>105360067</t>
  </si>
  <si>
    <t>ведро оцинков.</t>
  </si>
  <si>
    <t>105360072</t>
  </si>
  <si>
    <t>ведро эмалированное</t>
  </si>
  <si>
    <t>105360109</t>
  </si>
  <si>
    <t>вилка столовая</t>
  </si>
  <si>
    <t>377</t>
  </si>
  <si>
    <t>105360142</t>
  </si>
  <si>
    <t>деохлор</t>
  </si>
  <si>
    <t>кг</t>
  </si>
  <si>
    <t>5,100</t>
  </si>
  <si>
    <t>053.6.1498</t>
  </si>
  <si>
    <t>диск шинковочный</t>
  </si>
  <si>
    <t>105360203</t>
  </si>
  <si>
    <t>кастрюля</t>
  </si>
  <si>
    <t>16</t>
  </si>
  <si>
    <t>105360639</t>
  </si>
  <si>
    <t>кастрюля 5,5 л</t>
  </si>
  <si>
    <t>14</t>
  </si>
  <si>
    <t>кастрюля 28 л</t>
  </si>
  <si>
    <t>15</t>
  </si>
  <si>
    <t>105360640</t>
  </si>
  <si>
    <t>кастрюля нерж. 30л</t>
  </si>
  <si>
    <t>105360641</t>
  </si>
  <si>
    <t>кастрюля нерж.40л</t>
  </si>
  <si>
    <t>17</t>
  </si>
  <si>
    <t>105360206</t>
  </si>
  <si>
    <t>кастрюля эмалированная</t>
  </si>
  <si>
    <t>18</t>
  </si>
  <si>
    <t>105360643</t>
  </si>
  <si>
    <t>кастрюля эмалированная  2 л.</t>
  </si>
  <si>
    <t>19</t>
  </si>
  <si>
    <t>105360222</t>
  </si>
  <si>
    <t>коврик диэлектрический</t>
  </si>
  <si>
    <t>20</t>
  </si>
  <si>
    <t>котел</t>
  </si>
  <si>
    <t>27</t>
  </si>
  <si>
    <t>21</t>
  </si>
  <si>
    <t>105360273</t>
  </si>
  <si>
    <t xml:space="preserve">кружка </t>
  </si>
  <si>
    <t>452</t>
  </si>
  <si>
    <t>22</t>
  </si>
  <si>
    <t>ложка столовая</t>
  </si>
  <si>
    <t>576</t>
  </si>
  <si>
    <t>23</t>
  </si>
  <si>
    <t>ложка чайная</t>
  </si>
  <si>
    <t>304</t>
  </si>
  <si>
    <t>24</t>
  </si>
  <si>
    <t>Мыло хозяйственное</t>
  </si>
  <si>
    <t>26</t>
  </si>
  <si>
    <t>25</t>
  </si>
  <si>
    <t>105360364</t>
  </si>
  <si>
    <t>набор кухонный</t>
  </si>
  <si>
    <t>053.6.1497</t>
  </si>
  <si>
    <t>нож дисковый</t>
  </si>
  <si>
    <t>нож кухоннный</t>
  </si>
  <si>
    <t>28</t>
  </si>
  <si>
    <t>нож столовый</t>
  </si>
  <si>
    <t>246</t>
  </si>
  <si>
    <t>29</t>
  </si>
  <si>
    <t>огнетушитель ОУ-3</t>
  </si>
  <si>
    <t>30</t>
  </si>
  <si>
    <t>печать</t>
  </si>
  <si>
    <t>31</t>
  </si>
  <si>
    <t>печать круглая</t>
  </si>
  <si>
    <t>32</t>
  </si>
  <si>
    <t>33</t>
  </si>
  <si>
    <t>поднос</t>
  </si>
  <si>
    <t>34</t>
  </si>
  <si>
    <t>105360444</t>
  </si>
  <si>
    <t>полотенце махровое</t>
  </si>
  <si>
    <t>44</t>
  </si>
  <si>
    <t>35</t>
  </si>
  <si>
    <t>105360472</t>
  </si>
  <si>
    <t>салатник</t>
  </si>
  <si>
    <t>116</t>
  </si>
  <si>
    <t>36</t>
  </si>
  <si>
    <t>66</t>
  </si>
  <si>
    <t>37</t>
  </si>
  <si>
    <t>80</t>
  </si>
  <si>
    <t>38</t>
  </si>
  <si>
    <t>Салфетки бумажные белые 100 шт.</t>
  </si>
  <si>
    <t>125</t>
  </si>
  <si>
    <t>39</t>
  </si>
  <si>
    <t>таз</t>
  </si>
  <si>
    <t>таз эмал.</t>
  </si>
  <si>
    <t>41</t>
  </si>
  <si>
    <t xml:space="preserve">тарелка </t>
  </si>
  <si>
    <t>42</t>
  </si>
  <si>
    <t>тарелка глубокая</t>
  </si>
  <si>
    <t>43</t>
  </si>
  <si>
    <t>тарелка десерт</t>
  </si>
  <si>
    <t>тарелка мелкая</t>
  </si>
  <si>
    <t>82</t>
  </si>
  <si>
    <t>45</t>
  </si>
  <si>
    <t>тарелки</t>
  </si>
  <si>
    <t>672</t>
  </si>
  <si>
    <t>46</t>
  </si>
  <si>
    <t>чайная пара</t>
  </si>
  <si>
    <t>119</t>
  </si>
  <si>
    <t>47</t>
  </si>
  <si>
    <t>чайник</t>
  </si>
  <si>
    <t>48</t>
  </si>
  <si>
    <t>чайник эмалированный</t>
  </si>
  <si>
    <t>49</t>
  </si>
  <si>
    <t>50</t>
  </si>
  <si>
    <t>чайник эмалированый</t>
  </si>
  <si>
    <t>51</t>
  </si>
  <si>
    <t>053.6.0214</t>
  </si>
  <si>
    <t>чистящее средство Пемоксоль</t>
  </si>
  <si>
    <t>52</t>
  </si>
  <si>
    <t>2.053.6.0060</t>
  </si>
  <si>
    <t>чистящее средство Пемолюкс</t>
  </si>
  <si>
    <t>53</t>
  </si>
  <si>
    <t>штамп</t>
  </si>
  <si>
    <t>54</t>
  </si>
  <si>
    <t>55</t>
  </si>
  <si>
    <t xml:space="preserve">Итого </t>
  </si>
  <si>
    <t>4 044,100</t>
  </si>
  <si>
    <t>Исполнитель:</t>
  </si>
  <si>
    <t>Баисова А. Я.</t>
  </si>
  <si>
    <t>должность</t>
  </si>
  <si>
    <t>подпись</t>
  </si>
  <si>
    <t>Расшифровка подписи</t>
  </si>
  <si>
    <t>Главный бухгалтер:</t>
  </si>
  <si>
    <t>Чернега А.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</si>
</sst>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Times New Roman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top" wrapText="1"/>
    </xf>
    <xf numFmtId="0" fontId="9" fillId="33" borderId="13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0" fontId="8" fillId="33" borderId="15" xfId="0" applyNumberFormat="1" applyFont="1" applyFill="1" applyBorder="1" applyAlignment="1">
      <alignment horizontal="right" vertical="top" wrapText="1"/>
    </xf>
    <xf numFmtId="0" fontId="10" fillId="33" borderId="16" xfId="0" applyNumberFormat="1" applyFont="1" applyFill="1" applyBorder="1" applyAlignment="1">
      <alignment horizontal="right" vertical="top" wrapText="1"/>
    </xf>
    <xf numFmtId="0" fontId="10" fillId="33" borderId="17" xfId="0" applyNumberFormat="1" applyFont="1" applyFill="1" applyBorder="1" applyAlignment="1">
      <alignment horizontal="right" vertical="top" wrapText="1"/>
    </xf>
    <xf numFmtId="4" fontId="10" fillId="33" borderId="18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12" fillId="33" borderId="19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center" vertical="top" wrapText="1"/>
    </xf>
    <xf numFmtId="0" fontId="10" fillId="33" borderId="17" xfId="0" applyNumberFormat="1" applyFont="1" applyFill="1" applyBorder="1" applyAlignment="1">
      <alignment horizontal="right" vertical="top" wrapText="1"/>
    </xf>
    <xf numFmtId="0" fontId="10" fillId="33" borderId="16" xfId="0" applyNumberFormat="1" applyFont="1" applyFill="1" applyBorder="1" applyAlignment="1">
      <alignment horizontal="right" vertical="top" wrapText="1"/>
    </xf>
    <xf numFmtId="4" fontId="10" fillId="33" borderId="17" xfId="0" applyNumberFormat="1" applyFont="1" applyFill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0" fontId="8" fillId="33" borderId="14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4" fontId="8" fillId="33" borderId="14" xfId="0" applyNumberFormat="1" applyFont="1" applyFill="1" applyBorder="1" applyAlignment="1">
      <alignment horizontal="right" vertical="top" wrapText="1"/>
    </xf>
    <xf numFmtId="0" fontId="9" fillId="33" borderId="12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"/>
  <sheetViews>
    <sheetView tabSelected="1" zoomScalePageLayoutView="0" workbookViewId="0" topLeftCell="A52">
      <selection activeCell="A1" sqref="A1:AJ1"/>
    </sheetView>
  </sheetViews>
  <sheetFormatPr defaultColWidth="9.140625" defaultRowHeight="12.75"/>
  <cols>
    <col min="1" max="1" width="5.7109375" style="1" customWidth="1"/>
    <col min="2" max="2" width="9.7109375" style="1" customWidth="1"/>
    <col min="3" max="3" width="3.7109375" style="1" customWidth="1"/>
    <col min="4" max="4" width="2.7109375" style="1" customWidth="1"/>
    <col min="5" max="5" width="0.13671875" style="1" customWidth="1"/>
    <col min="6" max="6" width="19.7109375" style="1" customWidth="1"/>
    <col min="7" max="7" width="1.7109375" style="1" customWidth="1"/>
    <col min="8" max="8" width="4.7109375" style="1" customWidth="1"/>
    <col min="9" max="10" width="0.13671875" style="1" customWidth="1"/>
    <col min="11" max="11" width="6.7109375" style="1" customWidth="1"/>
    <col min="12" max="13" width="0.13671875" style="1" customWidth="1"/>
    <col min="14" max="14" width="2.7109375" style="1" customWidth="1"/>
    <col min="15" max="16" width="0.13671875" style="1" customWidth="1"/>
    <col min="17" max="17" width="1.7109375" style="1" customWidth="1"/>
    <col min="18" max="18" width="7.7109375" style="1" customWidth="1"/>
    <col min="19" max="19" width="0.13671875" style="1" customWidth="1"/>
    <col min="20" max="20" width="3.7109375" style="1" customWidth="1"/>
    <col min="21" max="21" width="8.7109375" style="1" customWidth="1"/>
    <col min="22" max="22" width="1.7109375" style="1" customWidth="1"/>
    <col min="23" max="23" width="0.13671875" style="1" customWidth="1"/>
    <col min="24" max="24" width="2.7109375" style="1" customWidth="1"/>
    <col min="25" max="25" width="0.13671875" style="1" customWidth="1"/>
    <col min="26" max="26" width="2.7109375" style="1" customWidth="1"/>
    <col min="27" max="27" width="4.7109375" style="1" customWidth="1"/>
    <col min="28" max="28" width="11.7109375" style="1" customWidth="1"/>
    <col min="29" max="29" width="8.7109375" style="1" customWidth="1"/>
    <col min="30" max="30" width="1.7109375" style="1" customWidth="1"/>
    <col min="31" max="31" width="3.7109375" style="1" customWidth="1"/>
    <col min="32" max="32" width="2.7109375" style="1" customWidth="1"/>
    <col min="33" max="34" width="3.7109375" style="1" customWidth="1"/>
    <col min="35" max="35" width="9.7109375" style="1" customWidth="1"/>
    <col min="36" max="36" width="11.7109375" style="1" customWidth="1"/>
  </cols>
  <sheetData>
    <row r="1" spans="1:36" s="1" customFormat="1" ht="1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s="1" customFormat="1" ht="15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s="1" customFormat="1" ht="15.7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s="1" customFormat="1" ht="16.5" customHeight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s="1" customFormat="1" ht="16.5" customHeight="1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 s="1" customFormat="1" ht="15.75" customHeight="1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4" t="s">
        <v>5</v>
      </c>
      <c r="AI6" s="44"/>
      <c r="AJ6" s="44"/>
    </row>
    <row r="7" spans="1:36" s="1" customFormat="1" ht="15" customHeight="1">
      <c r="A7" s="43" t="s">
        <v>4</v>
      </c>
      <c r="B7" s="43"/>
      <c r="C7" s="43"/>
      <c r="D7" s="43"/>
      <c r="E7" s="43"/>
      <c r="F7" s="43"/>
      <c r="G7" s="43"/>
      <c r="H7" s="38" t="s">
        <v>4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45" t="s">
        <v>4</v>
      </c>
      <c r="V7" s="45"/>
      <c r="W7" s="45"/>
      <c r="X7" s="45"/>
      <c r="Y7" s="45"/>
      <c r="Z7" s="45"/>
      <c r="AA7" s="45"/>
      <c r="AB7" s="45"/>
      <c r="AC7" s="45"/>
      <c r="AD7" s="37" t="s">
        <v>6</v>
      </c>
      <c r="AE7" s="37"/>
      <c r="AF7" s="37"/>
      <c r="AG7" s="37"/>
      <c r="AH7" s="46" t="s">
        <v>4</v>
      </c>
      <c r="AI7" s="46"/>
      <c r="AJ7" s="46"/>
    </row>
    <row r="8" spans="1:36" s="1" customFormat="1" ht="27" customHeight="1">
      <c r="A8" s="43"/>
      <c r="B8" s="43"/>
      <c r="C8" s="43"/>
      <c r="D8" s="43"/>
      <c r="E8" s="43"/>
      <c r="F8" s="43"/>
      <c r="G8" s="43"/>
      <c r="H8" s="38" t="s">
        <v>7</v>
      </c>
      <c r="I8" s="38"/>
      <c r="J8" s="38"/>
      <c r="K8" s="38"/>
      <c r="L8" s="42" t="s">
        <v>8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37" t="s">
        <v>9</v>
      </c>
      <c r="AE8" s="37"/>
      <c r="AF8" s="37"/>
      <c r="AG8" s="37"/>
      <c r="AH8" s="41" t="s">
        <v>10</v>
      </c>
      <c r="AI8" s="41"/>
      <c r="AJ8" s="41"/>
    </row>
    <row r="9" spans="1:36" s="1" customFormat="1" ht="27" customHeight="1">
      <c r="A9" s="43"/>
      <c r="B9" s="43"/>
      <c r="C9" s="43"/>
      <c r="D9" s="43"/>
      <c r="E9" s="43"/>
      <c r="F9" s="43"/>
      <c r="G9" s="43"/>
      <c r="H9" s="38" t="s">
        <v>11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42" t="s">
        <v>12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37" t="s">
        <v>13</v>
      </c>
      <c r="AE9" s="37"/>
      <c r="AF9" s="37"/>
      <c r="AG9" s="37"/>
      <c r="AH9" s="41" t="s">
        <v>14</v>
      </c>
      <c r="AI9" s="41"/>
      <c r="AJ9" s="41"/>
    </row>
    <row r="10" spans="1:36" s="1" customFormat="1" ht="15" customHeight="1">
      <c r="A10" s="43"/>
      <c r="B10" s="43"/>
      <c r="C10" s="43"/>
      <c r="D10" s="43"/>
      <c r="E10" s="43"/>
      <c r="F10" s="43"/>
      <c r="G10" s="43"/>
      <c r="H10" s="19" t="s">
        <v>15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9" t="s">
        <v>4</v>
      </c>
      <c r="V10" s="39"/>
      <c r="W10" s="39"/>
      <c r="X10" s="39"/>
      <c r="Y10" s="39"/>
      <c r="Z10" s="39"/>
      <c r="AA10" s="39"/>
      <c r="AB10" s="39"/>
      <c r="AC10" s="39"/>
      <c r="AD10" s="37" t="s">
        <v>16</v>
      </c>
      <c r="AE10" s="37"/>
      <c r="AF10" s="37"/>
      <c r="AG10" s="37"/>
      <c r="AH10" s="40" t="s">
        <v>17</v>
      </c>
      <c r="AI10" s="40"/>
      <c r="AJ10" s="40"/>
    </row>
    <row r="11" spans="1:36" s="1" customFormat="1" ht="13.5" customHeight="1">
      <c r="A11" s="37" t="s">
        <v>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 t="s">
        <v>4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1:36" s="1" customFormat="1" ht="13.5" customHeight="1">
      <c r="A12" s="39" t="s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:36" s="1" customFormat="1" ht="13.5" customHeight="1">
      <c r="A13" s="36" t="s">
        <v>19</v>
      </c>
      <c r="B13" s="36" t="s">
        <v>20</v>
      </c>
      <c r="C13" s="36" t="s">
        <v>21</v>
      </c>
      <c r="D13" s="36"/>
      <c r="E13" s="36"/>
      <c r="F13" s="36"/>
      <c r="G13" s="36" t="s">
        <v>22</v>
      </c>
      <c r="H13" s="36"/>
      <c r="I13" s="36"/>
      <c r="J13" s="36"/>
      <c r="K13" s="36" t="s">
        <v>23</v>
      </c>
      <c r="L13" s="36"/>
      <c r="M13" s="36"/>
      <c r="N13" s="36"/>
      <c r="O13" s="36" t="s">
        <v>24</v>
      </c>
      <c r="P13" s="36"/>
      <c r="Q13" s="36"/>
      <c r="R13" s="36"/>
      <c r="S13" s="36"/>
      <c r="T13" s="36"/>
      <c r="U13" s="36"/>
      <c r="V13" s="36" t="s">
        <v>27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1" t="s">
        <v>30</v>
      </c>
      <c r="AJ13" s="31"/>
    </row>
    <row r="14" spans="1:36" s="1" customFormat="1" ht="13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2" t="s">
        <v>25</v>
      </c>
      <c r="P14" s="32"/>
      <c r="Q14" s="32"/>
      <c r="R14" s="32"/>
      <c r="S14" s="32"/>
      <c r="T14" s="35" t="s">
        <v>26</v>
      </c>
      <c r="U14" s="35"/>
      <c r="V14" s="32" t="s">
        <v>28</v>
      </c>
      <c r="W14" s="32"/>
      <c r="X14" s="32"/>
      <c r="Y14" s="32"/>
      <c r="Z14" s="32"/>
      <c r="AA14" s="32"/>
      <c r="AB14" s="32"/>
      <c r="AC14" s="35" t="s">
        <v>29</v>
      </c>
      <c r="AD14" s="35"/>
      <c r="AE14" s="35"/>
      <c r="AF14" s="35"/>
      <c r="AG14" s="35"/>
      <c r="AH14" s="35"/>
      <c r="AI14" s="32" t="s">
        <v>25</v>
      </c>
      <c r="AJ14" s="33" t="s">
        <v>26</v>
      </c>
    </row>
    <row r="15" spans="1:36" s="1" customFormat="1" ht="1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/>
      <c r="P15" s="32"/>
      <c r="Q15" s="32"/>
      <c r="R15" s="32"/>
      <c r="S15" s="32"/>
      <c r="T15" s="35"/>
      <c r="U15" s="35"/>
      <c r="V15" s="32" t="s">
        <v>25</v>
      </c>
      <c r="W15" s="32"/>
      <c r="X15" s="32"/>
      <c r="Y15" s="32"/>
      <c r="Z15" s="32"/>
      <c r="AA15" s="32"/>
      <c r="AB15" s="2" t="s">
        <v>26</v>
      </c>
      <c r="AC15" s="35" t="s">
        <v>25</v>
      </c>
      <c r="AD15" s="35"/>
      <c r="AE15" s="35" t="s">
        <v>26</v>
      </c>
      <c r="AF15" s="35"/>
      <c r="AG15" s="35"/>
      <c r="AH15" s="35"/>
      <c r="AI15" s="32"/>
      <c r="AJ15" s="33"/>
    </row>
    <row r="16" spans="1:36" s="1" customFormat="1" ht="13.5" customHeight="1">
      <c r="A16" s="3" t="s">
        <v>31</v>
      </c>
      <c r="B16" s="3" t="s">
        <v>32</v>
      </c>
      <c r="C16" s="34" t="s">
        <v>33</v>
      </c>
      <c r="D16" s="34"/>
      <c r="E16" s="34"/>
      <c r="F16" s="34"/>
      <c r="G16" s="34" t="s">
        <v>34</v>
      </c>
      <c r="H16" s="34"/>
      <c r="I16" s="34"/>
      <c r="J16" s="34"/>
      <c r="K16" s="34" t="s">
        <v>35</v>
      </c>
      <c r="L16" s="34"/>
      <c r="M16" s="34"/>
      <c r="N16" s="34"/>
      <c r="O16" s="34" t="s">
        <v>36</v>
      </c>
      <c r="P16" s="34"/>
      <c r="Q16" s="34"/>
      <c r="R16" s="34"/>
      <c r="S16" s="34"/>
      <c r="T16" s="30" t="s">
        <v>37</v>
      </c>
      <c r="U16" s="30"/>
      <c r="V16" s="34" t="s">
        <v>38</v>
      </c>
      <c r="W16" s="34"/>
      <c r="X16" s="34"/>
      <c r="Y16" s="34"/>
      <c r="Z16" s="34"/>
      <c r="AA16" s="34"/>
      <c r="AB16" s="4" t="s">
        <v>39</v>
      </c>
      <c r="AC16" s="30" t="s">
        <v>40</v>
      </c>
      <c r="AD16" s="30"/>
      <c r="AE16" s="30" t="s">
        <v>41</v>
      </c>
      <c r="AF16" s="30"/>
      <c r="AG16" s="30"/>
      <c r="AH16" s="30"/>
      <c r="AI16" s="3" t="s">
        <v>42</v>
      </c>
      <c r="AJ16" s="5" t="s">
        <v>43</v>
      </c>
    </row>
    <row r="17" spans="1:36" s="1" customFormat="1" ht="13.5" customHeight="1">
      <c r="A17" s="6" t="s">
        <v>31</v>
      </c>
      <c r="B17" s="7" t="s">
        <v>44</v>
      </c>
      <c r="C17" s="28" t="s">
        <v>45</v>
      </c>
      <c r="D17" s="28"/>
      <c r="E17" s="28"/>
      <c r="F17" s="28"/>
      <c r="G17" s="28" t="s">
        <v>46</v>
      </c>
      <c r="H17" s="28"/>
      <c r="I17" s="28"/>
      <c r="J17" s="28"/>
      <c r="K17" s="29">
        <f>2023.5</f>
        <v>2023.5</v>
      </c>
      <c r="L17" s="29"/>
      <c r="M17" s="29"/>
      <c r="N17" s="29"/>
      <c r="O17" s="26" t="s">
        <v>31</v>
      </c>
      <c r="P17" s="26"/>
      <c r="Q17" s="26"/>
      <c r="R17" s="26"/>
      <c r="S17" s="26"/>
      <c r="T17" s="25">
        <f>2023.5</f>
        <v>2023.5</v>
      </c>
      <c r="U17" s="25"/>
      <c r="V17" s="26" t="s">
        <v>4</v>
      </c>
      <c r="W17" s="26"/>
      <c r="X17" s="26"/>
      <c r="Y17" s="26"/>
      <c r="Z17" s="26"/>
      <c r="AA17" s="26"/>
      <c r="AB17" s="9" t="s">
        <v>4</v>
      </c>
      <c r="AC17" s="27" t="s">
        <v>4</v>
      </c>
      <c r="AD17" s="27"/>
      <c r="AE17" s="27" t="s">
        <v>4</v>
      </c>
      <c r="AF17" s="27"/>
      <c r="AG17" s="27"/>
      <c r="AH17" s="27"/>
      <c r="AI17" s="8" t="s">
        <v>31</v>
      </c>
      <c r="AJ17" s="10">
        <f>2023.5</f>
        <v>2023.5</v>
      </c>
    </row>
    <row r="18" spans="1:36" s="1" customFormat="1" ht="13.5" customHeight="1">
      <c r="A18" s="6" t="s">
        <v>32</v>
      </c>
      <c r="B18" s="7" t="s">
        <v>47</v>
      </c>
      <c r="C18" s="28" t="s">
        <v>48</v>
      </c>
      <c r="D18" s="28"/>
      <c r="E18" s="28"/>
      <c r="F18" s="28"/>
      <c r="G18" s="28" t="s">
        <v>46</v>
      </c>
      <c r="H18" s="28"/>
      <c r="I18" s="28"/>
      <c r="J18" s="28"/>
      <c r="K18" s="29">
        <f>152</f>
        <v>152</v>
      </c>
      <c r="L18" s="29"/>
      <c r="M18" s="29"/>
      <c r="N18" s="29"/>
      <c r="O18" s="26" t="s">
        <v>33</v>
      </c>
      <c r="P18" s="26"/>
      <c r="Q18" s="26"/>
      <c r="R18" s="26"/>
      <c r="S18" s="26"/>
      <c r="T18" s="25">
        <f>456</f>
        <v>456</v>
      </c>
      <c r="U18" s="25"/>
      <c r="V18" s="26" t="s">
        <v>4</v>
      </c>
      <c r="W18" s="26"/>
      <c r="X18" s="26"/>
      <c r="Y18" s="26"/>
      <c r="Z18" s="26"/>
      <c r="AA18" s="26"/>
      <c r="AB18" s="9" t="s">
        <v>4</v>
      </c>
      <c r="AC18" s="27" t="s">
        <v>4</v>
      </c>
      <c r="AD18" s="27"/>
      <c r="AE18" s="27" t="s">
        <v>4</v>
      </c>
      <c r="AF18" s="27"/>
      <c r="AG18" s="27"/>
      <c r="AH18" s="27"/>
      <c r="AI18" s="8" t="s">
        <v>33</v>
      </c>
      <c r="AJ18" s="10">
        <f>456</f>
        <v>456</v>
      </c>
    </row>
    <row r="19" spans="1:36" s="1" customFormat="1" ht="13.5" customHeight="1">
      <c r="A19" s="6" t="s">
        <v>33</v>
      </c>
      <c r="B19" s="7" t="s">
        <v>49</v>
      </c>
      <c r="C19" s="28" t="s">
        <v>50</v>
      </c>
      <c r="D19" s="28"/>
      <c r="E19" s="28"/>
      <c r="F19" s="28"/>
      <c r="G19" s="28" t="s">
        <v>46</v>
      </c>
      <c r="H19" s="28"/>
      <c r="I19" s="28"/>
      <c r="J19" s="28"/>
      <c r="K19" s="29">
        <f>238.64</f>
        <v>238.64</v>
      </c>
      <c r="L19" s="29"/>
      <c r="M19" s="29"/>
      <c r="N19" s="29"/>
      <c r="O19" s="26" t="s">
        <v>34</v>
      </c>
      <c r="P19" s="26"/>
      <c r="Q19" s="26"/>
      <c r="R19" s="26"/>
      <c r="S19" s="26"/>
      <c r="T19" s="25">
        <f>954.57</f>
        <v>954.57</v>
      </c>
      <c r="U19" s="25"/>
      <c r="V19" s="26" t="s">
        <v>4</v>
      </c>
      <c r="W19" s="26"/>
      <c r="X19" s="26"/>
      <c r="Y19" s="26"/>
      <c r="Z19" s="26"/>
      <c r="AA19" s="26"/>
      <c r="AB19" s="9" t="s">
        <v>4</v>
      </c>
      <c r="AC19" s="27" t="s">
        <v>4</v>
      </c>
      <c r="AD19" s="27"/>
      <c r="AE19" s="27" t="s">
        <v>4</v>
      </c>
      <c r="AF19" s="27"/>
      <c r="AG19" s="27"/>
      <c r="AH19" s="27"/>
      <c r="AI19" s="8" t="s">
        <v>34</v>
      </c>
      <c r="AJ19" s="10">
        <f>954.57</f>
        <v>954.57</v>
      </c>
    </row>
    <row r="20" spans="1:36" s="1" customFormat="1" ht="13.5" customHeight="1">
      <c r="A20" s="6" t="s">
        <v>34</v>
      </c>
      <c r="B20" s="7" t="s">
        <v>51</v>
      </c>
      <c r="C20" s="28" t="s">
        <v>52</v>
      </c>
      <c r="D20" s="28"/>
      <c r="E20" s="28"/>
      <c r="F20" s="28"/>
      <c r="G20" s="28" t="s">
        <v>53</v>
      </c>
      <c r="H20" s="28"/>
      <c r="I20" s="28"/>
      <c r="J20" s="28"/>
      <c r="K20" s="29">
        <f>12.5</f>
        <v>12.5</v>
      </c>
      <c r="L20" s="29"/>
      <c r="M20" s="29"/>
      <c r="N20" s="29"/>
      <c r="O20" s="26" t="s">
        <v>54</v>
      </c>
      <c r="P20" s="26"/>
      <c r="Q20" s="26"/>
      <c r="R20" s="26"/>
      <c r="S20" s="26"/>
      <c r="T20" s="25">
        <f>5000</f>
        <v>5000</v>
      </c>
      <c r="U20" s="25"/>
      <c r="V20" s="26" t="s">
        <v>4</v>
      </c>
      <c r="W20" s="26"/>
      <c r="X20" s="26"/>
      <c r="Y20" s="26"/>
      <c r="Z20" s="26"/>
      <c r="AA20" s="26"/>
      <c r="AB20" s="9" t="s">
        <v>4</v>
      </c>
      <c r="AC20" s="27" t="s">
        <v>4</v>
      </c>
      <c r="AD20" s="27"/>
      <c r="AE20" s="27" t="s">
        <v>4</v>
      </c>
      <c r="AF20" s="27"/>
      <c r="AG20" s="27"/>
      <c r="AH20" s="27"/>
      <c r="AI20" s="8" t="s">
        <v>54</v>
      </c>
      <c r="AJ20" s="10">
        <f>5000</f>
        <v>5000</v>
      </c>
    </row>
    <row r="21" spans="1:36" s="1" customFormat="1" ht="13.5" customHeight="1">
      <c r="A21" s="6" t="s">
        <v>35</v>
      </c>
      <c r="B21" s="7" t="s">
        <v>55</v>
      </c>
      <c r="C21" s="28" t="s">
        <v>56</v>
      </c>
      <c r="D21" s="28"/>
      <c r="E21" s="28"/>
      <c r="F21" s="28"/>
      <c r="G21" s="28" t="s">
        <v>46</v>
      </c>
      <c r="H21" s="28"/>
      <c r="I21" s="28"/>
      <c r="J21" s="28"/>
      <c r="K21" s="29">
        <f>10</f>
        <v>10</v>
      </c>
      <c r="L21" s="29"/>
      <c r="M21" s="29"/>
      <c r="N21" s="29"/>
      <c r="O21" s="26" t="s">
        <v>57</v>
      </c>
      <c r="P21" s="26"/>
      <c r="Q21" s="26"/>
      <c r="R21" s="26"/>
      <c r="S21" s="26"/>
      <c r="T21" s="25">
        <f>400</f>
        <v>400</v>
      </c>
      <c r="U21" s="25"/>
      <c r="V21" s="26" t="s">
        <v>4</v>
      </c>
      <c r="W21" s="26"/>
      <c r="X21" s="26"/>
      <c r="Y21" s="26"/>
      <c r="Z21" s="26"/>
      <c r="AA21" s="26"/>
      <c r="AB21" s="9" t="s">
        <v>4</v>
      </c>
      <c r="AC21" s="27" t="s">
        <v>4</v>
      </c>
      <c r="AD21" s="27"/>
      <c r="AE21" s="27" t="s">
        <v>4</v>
      </c>
      <c r="AF21" s="27"/>
      <c r="AG21" s="27"/>
      <c r="AH21" s="27"/>
      <c r="AI21" s="8" t="s">
        <v>57</v>
      </c>
      <c r="AJ21" s="10">
        <f>400</f>
        <v>400</v>
      </c>
    </row>
    <row r="22" spans="1:36" s="1" customFormat="1" ht="13.5" customHeight="1">
      <c r="A22" s="6" t="s">
        <v>36</v>
      </c>
      <c r="B22" s="7" t="s">
        <v>58</v>
      </c>
      <c r="C22" s="28" t="s">
        <v>59</v>
      </c>
      <c r="D22" s="28"/>
      <c r="E22" s="28"/>
      <c r="F22" s="28"/>
      <c r="G22" s="28" t="s">
        <v>46</v>
      </c>
      <c r="H22" s="28"/>
      <c r="I22" s="28"/>
      <c r="J22" s="28"/>
      <c r="K22" s="29">
        <f>120</f>
        <v>120</v>
      </c>
      <c r="L22" s="29"/>
      <c r="M22" s="29"/>
      <c r="N22" s="29"/>
      <c r="O22" s="26" t="s">
        <v>38</v>
      </c>
      <c r="P22" s="26"/>
      <c r="Q22" s="26"/>
      <c r="R22" s="26"/>
      <c r="S22" s="26"/>
      <c r="T22" s="25">
        <f>960</f>
        <v>960</v>
      </c>
      <c r="U22" s="25"/>
      <c r="V22" s="26" t="s">
        <v>4</v>
      </c>
      <c r="W22" s="26"/>
      <c r="X22" s="26"/>
      <c r="Y22" s="26"/>
      <c r="Z22" s="26"/>
      <c r="AA22" s="26"/>
      <c r="AB22" s="9" t="s">
        <v>4</v>
      </c>
      <c r="AC22" s="27" t="s">
        <v>4</v>
      </c>
      <c r="AD22" s="27"/>
      <c r="AE22" s="27" t="s">
        <v>4</v>
      </c>
      <c r="AF22" s="27"/>
      <c r="AG22" s="27"/>
      <c r="AH22" s="27"/>
      <c r="AI22" s="8" t="s">
        <v>38</v>
      </c>
      <c r="AJ22" s="10">
        <f>960</f>
        <v>960</v>
      </c>
    </row>
    <row r="23" spans="1:36" s="1" customFormat="1" ht="13.5" customHeight="1">
      <c r="A23" s="6" t="s">
        <v>37</v>
      </c>
      <c r="B23" s="7" t="s">
        <v>60</v>
      </c>
      <c r="C23" s="28" t="s">
        <v>61</v>
      </c>
      <c r="D23" s="28"/>
      <c r="E23" s="28"/>
      <c r="F23" s="28"/>
      <c r="G23" s="28" t="s">
        <v>46</v>
      </c>
      <c r="H23" s="28"/>
      <c r="I23" s="28"/>
      <c r="J23" s="28"/>
      <c r="K23" s="29">
        <f>107</f>
        <v>107</v>
      </c>
      <c r="L23" s="29"/>
      <c r="M23" s="29"/>
      <c r="N23" s="29"/>
      <c r="O23" s="26" t="s">
        <v>40</v>
      </c>
      <c r="P23" s="26"/>
      <c r="Q23" s="26"/>
      <c r="R23" s="26"/>
      <c r="S23" s="26"/>
      <c r="T23" s="25">
        <f>1070</f>
        <v>1070</v>
      </c>
      <c r="U23" s="25"/>
      <c r="V23" s="26" t="s">
        <v>4</v>
      </c>
      <c r="W23" s="26"/>
      <c r="X23" s="26"/>
      <c r="Y23" s="26"/>
      <c r="Z23" s="26"/>
      <c r="AA23" s="26"/>
      <c r="AB23" s="9" t="s">
        <v>4</v>
      </c>
      <c r="AC23" s="27" t="s">
        <v>4</v>
      </c>
      <c r="AD23" s="27"/>
      <c r="AE23" s="27" t="s">
        <v>4</v>
      </c>
      <c r="AF23" s="27"/>
      <c r="AG23" s="27"/>
      <c r="AH23" s="27"/>
      <c r="AI23" s="8" t="s">
        <v>40</v>
      </c>
      <c r="AJ23" s="10">
        <f>1070</f>
        <v>1070</v>
      </c>
    </row>
    <row r="24" spans="1:36" s="1" customFormat="1" ht="13.5" customHeight="1">
      <c r="A24" s="6" t="s">
        <v>38</v>
      </c>
      <c r="B24" s="7" t="s">
        <v>62</v>
      </c>
      <c r="C24" s="28" t="s">
        <v>63</v>
      </c>
      <c r="D24" s="28"/>
      <c r="E24" s="28"/>
      <c r="F24" s="28"/>
      <c r="G24" s="28" t="s">
        <v>46</v>
      </c>
      <c r="H24" s="28"/>
      <c r="I24" s="28"/>
      <c r="J24" s="28"/>
      <c r="K24" s="29">
        <f>308.83</f>
        <v>308.83</v>
      </c>
      <c r="L24" s="29"/>
      <c r="M24" s="29"/>
      <c r="N24" s="29"/>
      <c r="O24" s="26" t="s">
        <v>43</v>
      </c>
      <c r="P24" s="26"/>
      <c r="Q24" s="26"/>
      <c r="R24" s="26"/>
      <c r="S24" s="26"/>
      <c r="T24" s="25">
        <f>4014.73</f>
        <v>4014.73</v>
      </c>
      <c r="U24" s="25"/>
      <c r="V24" s="26" t="s">
        <v>4</v>
      </c>
      <c r="W24" s="26"/>
      <c r="X24" s="26"/>
      <c r="Y24" s="26"/>
      <c r="Z24" s="26"/>
      <c r="AA24" s="26"/>
      <c r="AB24" s="9" t="s">
        <v>4</v>
      </c>
      <c r="AC24" s="27" t="s">
        <v>4</v>
      </c>
      <c r="AD24" s="27"/>
      <c r="AE24" s="27" t="s">
        <v>4</v>
      </c>
      <c r="AF24" s="27"/>
      <c r="AG24" s="27"/>
      <c r="AH24" s="27"/>
      <c r="AI24" s="8" t="s">
        <v>43</v>
      </c>
      <c r="AJ24" s="10">
        <f>4014.73</f>
        <v>4014.73</v>
      </c>
    </row>
    <row r="25" spans="1:36" s="1" customFormat="1" ht="13.5" customHeight="1">
      <c r="A25" s="6" t="s">
        <v>39</v>
      </c>
      <c r="B25" s="7" t="s">
        <v>64</v>
      </c>
      <c r="C25" s="28" t="s">
        <v>65</v>
      </c>
      <c r="D25" s="28"/>
      <c r="E25" s="28"/>
      <c r="F25" s="28"/>
      <c r="G25" s="28" t="s">
        <v>46</v>
      </c>
      <c r="H25" s="28"/>
      <c r="I25" s="28"/>
      <c r="J25" s="28"/>
      <c r="K25" s="29">
        <f>1.32</f>
        <v>1.32</v>
      </c>
      <c r="L25" s="29"/>
      <c r="M25" s="29"/>
      <c r="N25" s="29"/>
      <c r="O25" s="26" t="s">
        <v>66</v>
      </c>
      <c r="P25" s="26"/>
      <c r="Q25" s="26"/>
      <c r="R25" s="26"/>
      <c r="S25" s="26"/>
      <c r="T25" s="25">
        <f>499.44</f>
        <v>499.44</v>
      </c>
      <c r="U25" s="25"/>
      <c r="V25" s="26" t="s">
        <v>4</v>
      </c>
      <c r="W25" s="26"/>
      <c r="X25" s="26"/>
      <c r="Y25" s="26"/>
      <c r="Z25" s="26"/>
      <c r="AA25" s="26"/>
      <c r="AB25" s="9" t="s">
        <v>4</v>
      </c>
      <c r="AC25" s="27" t="s">
        <v>4</v>
      </c>
      <c r="AD25" s="27"/>
      <c r="AE25" s="27" t="s">
        <v>4</v>
      </c>
      <c r="AF25" s="27"/>
      <c r="AG25" s="27"/>
      <c r="AH25" s="27"/>
      <c r="AI25" s="8" t="s">
        <v>66</v>
      </c>
      <c r="AJ25" s="10">
        <f>499.44</f>
        <v>499.44</v>
      </c>
    </row>
    <row r="26" spans="1:36" s="1" customFormat="1" ht="13.5" customHeight="1">
      <c r="A26" s="6" t="s">
        <v>40</v>
      </c>
      <c r="B26" s="7" t="s">
        <v>67</v>
      </c>
      <c r="C26" s="28" t="s">
        <v>68</v>
      </c>
      <c r="D26" s="28"/>
      <c r="E26" s="28"/>
      <c r="F26" s="28"/>
      <c r="G26" s="28" t="s">
        <v>69</v>
      </c>
      <c r="H26" s="28"/>
      <c r="I26" s="28"/>
      <c r="J26" s="28"/>
      <c r="K26" s="29">
        <f>745.1</f>
        <v>745.1</v>
      </c>
      <c r="L26" s="29"/>
      <c r="M26" s="29"/>
      <c r="N26" s="29"/>
      <c r="O26" s="26" t="s">
        <v>70</v>
      </c>
      <c r="P26" s="26"/>
      <c r="Q26" s="26"/>
      <c r="R26" s="26"/>
      <c r="S26" s="26"/>
      <c r="T26" s="25">
        <f>3800</f>
        <v>3800</v>
      </c>
      <c r="U26" s="25"/>
      <c r="V26" s="26" t="s">
        <v>4</v>
      </c>
      <c r="W26" s="26"/>
      <c r="X26" s="26"/>
      <c r="Y26" s="26"/>
      <c r="Z26" s="26"/>
      <c r="AA26" s="26"/>
      <c r="AB26" s="9" t="s">
        <v>4</v>
      </c>
      <c r="AC26" s="27" t="s">
        <v>4</v>
      </c>
      <c r="AD26" s="27"/>
      <c r="AE26" s="27" t="s">
        <v>4</v>
      </c>
      <c r="AF26" s="27"/>
      <c r="AG26" s="27"/>
      <c r="AH26" s="27"/>
      <c r="AI26" s="8" t="s">
        <v>70</v>
      </c>
      <c r="AJ26" s="10">
        <f>3800</f>
        <v>3800</v>
      </c>
    </row>
    <row r="27" spans="1:36" s="1" customFormat="1" ht="13.5" customHeight="1">
      <c r="A27" s="6" t="s">
        <v>41</v>
      </c>
      <c r="B27" s="7" t="s">
        <v>71</v>
      </c>
      <c r="C27" s="28" t="s">
        <v>72</v>
      </c>
      <c r="D27" s="28"/>
      <c r="E27" s="28"/>
      <c r="F27" s="28"/>
      <c r="G27" s="28" t="s">
        <v>4</v>
      </c>
      <c r="H27" s="28"/>
      <c r="I27" s="28"/>
      <c r="J27" s="28"/>
      <c r="K27" s="29">
        <f>1003</f>
        <v>1003</v>
      </c>
      <c r="L27" s="29"/>
      <c r="M27" s="29"/>
      <c r="N27" s="29"/>
      <c r="O27" s="26" t="s">
        <v>31</v>
      </c>
      <c r="P27" s="26"/>
      <c r="Q27" s="26"/>
      <c r="R27" s="26"/>
      <c r="S27" s="26"/>
      <c r="T27" s="25">
        <f>1003</f>
        <v>1003</v>
      </c>
      <c r="U27" s="25"/>
      <c r="V27" s="26" t="s">
        <v>4</v>
      </c>
      <c r="W27" s="26"/>
      <c r="X27" s="26"/>
      <c r="Y27" s="26"/>
      <c r="Z27" s="26"/>
      <c r="AA27" s="26"/>
      <c r="AB27" s="9" t="s">
        <v>4</v>
      </c>
      <c r="AC27" s="27" t="s">
        <v>4</v>
      </c>
      <c r="AD27" s="27"/>
      <c r="AE27" s="27" t="s">
        <v>4</v>
      </c>
      <c r="AF27" s="27"/>
      <c r="AG27" s="27"/>
      <c r="AH27" s="27"/>
      <c r="AI27" s="8" t="s">
        <v>31</v>
      </c>
      <c r="AJ27" s="10">
        <f>1003</f>
        <v>1003</v>
      </c>
    </row>
    <row r="28" spans="1:36" s="1" customFormat="1" ht="13.5" customHeight="1">
      <c r="A28" s="6" t="s">
        <v>42</v>
      </c>
      <c r="B28" s="7" t="s">
        <v>73</v>
      </c>
      <c r="C28" s="28" t="s">
        <v>74</v>
      </c>
      <c r="D28" s="28"/>
      <c r="E28" s="28"/>
      <c r="F28" s="28"/>
      <c r="G28" s="28" t="s">
        <v>46</v>
      </c>
      <c r="H28" s="28"/>
      <c r="I28" s="28"/>
      <c r="J28" s="28"/>
      <c r="K28" s="29">
        <f>78.17</f>
        <v>78.17</v>
      </c>
      <c r="L28" s="29"/>
      <c r="M28" s="29"/>
      <c r="N28" s="29"/>
      <c r="O28" s="26" t="s">
        <v>75</v>
      </c>
      <c r="P28" s="26"/>
      <c r="Q28" s="26"/>
      <c r="R28" s="26"/>
      <c r="S28" s="26"/>
      <c r="T28" s="25">
        <f>1250.66</f>
        <v>1250.66</v>
      </c>
      <c r="U28" s="25"/>
      <c r="V28" s="26" t="s">
        <v>4</v>
      </c>
      <c r="W28" s="26"/>
      <c r="X28" s="26"/>
      <c r="Y28" s="26"/>
      <c r="Z28" s="26"/>
      <c r="AA28" s="26"/>
      <c r="AB28" s="9" t="s">
        <v>4</v>
      </c>
      <c r="AC28" s="27" t="s">
        <v>4</v>
      </c>
      <c r="AD28" s="27"/>
      <c r="AE28" s="27" t="s">
        <v>4</v>
      </c>
      <c r="AF28" s="27"/>
      <c r="AG28" s="27"/>
      <c r="AH28" s="27"/>
      <c r="AI28" s="8" t="s">
        <v>75</v>
      </c>
      <c r="AJ28" s="10">
        <f>1250.66</f>
        <v>1250.66</v>
      </c>
    </row>
    <row r="29" spans="1:36" s="1" customFormat="1" ht="13.5" customHeight="1">
      <c r="A29" s="6" t="s">
        <v>43</v>
      </c>
      <c r="B29" s="7" t="s">
        <v>76</v>
      </c>
      <c r="C29" s="28" t="s">
        <v>77</v>
      </c>
      <c r="D29" s="28"/>
      <c r="E29" s="28"/>
      <c r="F29" s="28"/>
      <c r="G29" s="28" t="s">
        <v>46</v>
      </c>
      <c r="H29" s="28"/>
      <c r="I29" s="28"/>
      <c r="J29" s="28"/>
      <c r="K29" s="29">
        <f>370</f>
        <v>370</v>
      </c>
      <c r="L29" s="29"/>
      <c r="M29" s="29"/>
      <c r="N29" s="29"/>
      <c r="O29" s="26" t="s">
        <v>40</v>
      </c>
      <c r="P29" s="26"/>
      <c r="Q29" s="26"/>
      <c r="R29" s="26"/>
      <c r="S29" s="26"/>
      <c r="T29" s="25">
        <f>3700</f>
        <v>3700</v>
      </c>
      <c r="U29" s="25"/>
      <c r="V29" s="26" t="s">
        <v>4</v>
      </c>
      <c r="W29" s="26"/>
      <c r="X29" s="26"/>
      <c r="Y29" s="26"/>
      <c r="Z29" s="26"/>
      <c r="AA29" s="26"/>
      <c r="AB29" s="9" t="s">
        <v>4</v>
      </c>
      <c r="AC29" s="27" t="s">
        <v>4</v>
      </c>
      <c r="AD29" s="27"/>
      <c r="AE29" s="27" t="s">
        <v>4</v>
      </c>
      <c r="AF29" s="27"/>
      <c r="AG29" s="27"/>
      <c r="AH29" s="27"/>
      <c r="AI29" s="8" t="s">
        <v>40</v>
      </c>
      <c r="AJ29" s="10">
        <f>3700</f>
        <v>3700</v>
      </c>
    </row>
    <row r="30" spans="1:36" s="1" customFormat="1" ht="13.5" customHeight="1">
      <c r="A30" s="6" t="s">
        <v>78</v>
      </c>
      <c r="B30" s="7" t="s">
        <v>73</v>
      </c>
      <c r="C30" s="28" t="s">
        <v>79</v>
      </c>
      <c r="D30" s="28"/>
      <c r="E30" s="28"/>
      <c r="F30" s="28"/>
      <c r="G30" s="28" t="s">
        <v>46</v>
      </c>
      <c r="H30" s="28"/>
      <c r="I30" s="28"/>
      <c r="J30" s="28"/>
      <c r="K30" s="29">
        <f>1000</f>
        <v>1000</v>
      </c>
      <c r="L30" s="29"/>
      <c r="M30" s="29"/>
      <c r="N30" s="29"/>
      <c r="O30" s="26" t="s">
        <v>40</v>
      </c>
      <c r="P30" s="26"/>
      <c r="Q30" s="26"/>
      <c r="R30" s="26"/>
      <c r="S30" s="26"/>
      <c r="T30" s="25">
        <f>10000</f>
        <v>10000</v>
      </c>
      <c r="U30" s="25"/>
      <c r="V30" s="26" t="s">
        <v>4</v>
      </c>
      <c r="W30" s="26"/>
      <c r="X30" s="26"/>
      <c r="Y30" s="26"/>
      <c r="Z30" s="26"/>
      <c r="AA30" s="26"/>
      <c r="AB30" s="9" t="s">
        <v>4</v>
      </c>
      <c r="AC30" s="27" t="s">
        <v>4</v>
      </c>
      <c r="AD30" s="27"/>
      <c r="AE30" s="27" t="s">
        <v>4</v>
      </c>
      <c r="AF30" s="27"/>
      <c r="AG30" s="27"/>
      <c r="AH30" s="27"/>
      <c r="AI30" s="8" t="s">
        <v>40</v>
      </c>
      <c r="AJ30" s="10">
        <f>10000</f>
        <v>10000</v>
      </c>
    </row>
    <row r="31" spans="1:36" s="1" customFormat="1" ht="13.5" customHeight="1">
      <c r="A31" s="6" t="s">
        <v>80</v>
      </c>
      <c r="B31" s="7" t="s">
        <v>81</v>
      </c>
      <c r="C31" s="28" t="s">
        <v>82</v>
      </c>
      <c r="D31" s="28"/>
      <c r="E31" s="28"/>
      <c r="F31" s="28"/>
      <c r="G31" s="28" t="s">
        <v>46</v>
      </c>
      <c r="H31" s="28"/>
      <c r="I31" s="28"/>
      <c r="J31" s="28"/>
      <c r="K31" s="29">
        <f>2400</f>
        <v>2400</v>
      </c>
      <c r="L31" s="29"/>
      <c r="M31" s="29"/>
      <c r="N31" s="29"/>
      <c r="O31" s="26" t="s">
        <v>33</v>
      </c>
      <c r="P31" s="26"/>
      <c r="Q31" s="26"/>
      <c r="R31" s="26"/>
      <c r="S31" s="26"/>
      <c r="T31" s="25">
        <f>7200</f>
        <v>7200</v>
      </c>
      <c r="U31" s="25"/>
      <c r="V31" s="26" t="s">
        <v>4</v>
      </c>
      <c r="W31" s="26"/>
      <c r="X31" s="26"/>
      <c r="Y31" s="26"/>
      <c r="Z31" s="26"/>
      <c r="AA31" s="26"/>
      <c r="AB31" s="9" t="s">
        <v>4</v>
      </c>
      <c r="AC31" s="27" t="s">
        <v>4</v>
      </c>
      <c r="AD31" s="27"/>
      <c r="AE31" s="27" t="s">
        <v>4</v>
      </c>
      <c r="AF31" s="27"/>
      <c r="AG31" s="27"/>
      <c r="AH31" s="27"/>
      <c r="AI31" s="8" t="s">
        <v>33</v>
      </c>
      <c r="AJ31" s="10">
        <f>7200</f>
        <v>7200</v>
      </c>
    </row>
    <row r="32" spans="1:36" s="1" customFormat="1" ht="13.5" customHeight="1">
      <c r="A32" s="6" t="s">
        <v>75</v>
      </c>
      <c r="B32" s="7" t="s">
        <v>83</v>
      </c>
      <c r="C32" s="28" t="s">
        <v>84</v>
      </c>
      <c r="D32" s="28"/>
      <c r="E32" s="28"/>
      <c r="F32" s="28"/>
      <c r="G32" s="28" t="s">
        <v>46</v>
      </c>
      <c r="H32" s="28"/>
      <c r="I32" s="28"/>
      <c r="J32" s="28"/>
      <c r="K32" s="29">
        <f>2900</f>
        <v>2900</v>
      </c>
      <c r="L32" s="29"/>
      <c r="M32" s="29"/>
      <c r="N32" s="29"/>
      <c r="O32" s="26" t="s">
        <v>32</v>
      </c>
      <c r="P32" s="26"/>
      <c r="Q32" s="26"/>
      <c r="R32" s="26"/>
      <c r="S32" s="26"/>
      <c r="T32" s="25">
        <f>5800</f>
        <v>5800</v>
      </c>
      <c r="U32" s="25"/>
      <c r="V32" s="26" t="s">
        <v>4</v>
      </c>
      <c r="W32" s="26"/>
      <c r="X32" s="26"/>
      <c r="Y32" s="26"/>
      <c r="Z32" s="26"/>
      <c r="AA32" s="26"/>
      <c r="AB32" s="9" t="s">
        <v>4</v>
      </c>
      <c r="AC32" s="27" t="s">
        <v>4</v>
      </c>
      <c r="AD32" s="27"/>
      <c r="AE32" s="27" t="s">
        <v>4</v>
      </c>
      <c r="AF32" s="27"/>
      <c r="AG32" s="27"/>
      <c r="AH32" s="27"/>
      <c r="AI32" s="8" t="s">
        <v>32</v>
      </c>
      <c r="AJ32" s="10">
        <f>5800</f>
        <v>5800</v>
      </c>
    </row>
    <row r="33" spans="1:36" s="1" customFormat="1" ht="13.5" customHeight="1">
      <c r="A33" s="6" t="s">
        <v>85</v>
      </c>
      <c r="B33" s="7" t="s">
        <v>86</v>
      </c>
      <c r="C33" s="28" t="s">
        <v>87</v>
      </c>
      <c r="D33" s="28"/>
      <c r="E33" s="28"/>
      <c r="F33" s="28"/>
      <c r="G33" s="28" t="s">
        <v>46</v>
      </c>
      <c r="H33" s="28"/>
      <c r="I33" s="28"/>
      <c r="J33" s="28"/>
      <c r="K33" s="29">
        <f>244.08</f>
        <v>244.08</v>
      </c>
      <c r="L33" s="29"/>
      <c r="M33" s="29"/>
      <c r="N33" s="29"/>
      <c r="O33" s="26" t="s">
        <v>36</v>
      </c>
      <c r="P33" s="26"/>
      <c r="Q33" s="26"/>
      <c r="R33" s="26"/>
      <c r="S33" s="26"/>
      <c r="T33" s="25">
        <f>1464.49</f>
        <v>1464.49</v>
      </c>
      <c r="U33" s="25"/>
      <c r="V33" s="26" t="s">
        <v>4</v>
      </c>
      <c r="W33" s="26"/>
      <c r="X33" s="26"/>
      <c r="Y33" s="26"/>
      <c r="Z33" s="26"/>
      <c r="AA33" s="26"/>
      <c r="AB33" s="9" t="s">
        <v>4</v>
      </c>
      <c r="AC33" s="27" t="s">
        <v>4</v>
      </c>
      <c r="AD33" s="27"/>
      <c r="AE33" s="27" t="s">
        <v>4</v>
      </c>
      <c r="AF33" s="27"/>
      <c r="AG33" s="27"/>
      <c r="AH33" s="27"/>
      <c r="AI33" s="8" t="s">
        <v>36</v>
      </c>
      <c r="AJ33" s="10">
        <f>1464.49</f>
        <v>1464.49</v>
      </c>
    </row>
    <row r="34" spans="1:36" s="1" customFormat="1" ht="13.5" customHeight="1">
      <c r="A34" s="6" t="s">
        <v>88</v>
      </c>
      <c r="B34" s="7" t="s">
        <v>89</v>
      </c>
      <c r="C34" s="28" t="s">
        <v>90</v>
      </c>
      <c r="D34" s="28"/>
      <c r="E34" s="28"/>
      <c r="F34" s="28"/>
      <c r="G34" s="28" t="s">
        <v>46</v>
      </c>
      <c r="H34" s="28"/>
      <c r="I34" s="28"/>
      <c r="J34" s="28"/>
      <c r="K34" s="29">
        <f>230</f>
        <v>230</v>
      </c>
      <c r="L34" s="29"/>
      <c r="M34" s="29"/>
      <c r="N34" s="29"/>
      <c r="O34" s="26" t="s">
        <v>38</v>
      </c>
      <c r="P34" s="26"/>
      <c r="Q34" s="26"/>
      <c r="R34" s="26"/>
      <c r="S34" s="26"/>
      <c r="T34" s="25">
        <f>1840</f>
        <v>1840</v>
      </c>
      <c r="U34" s="25"/>
      <c r="V34" s="26" t="s">
        <v>4</v>
      </c>
      <c r="W34" s="26"/>
      <c r="X34" s="26"/>
      <c r="Y34" s="26"/>
      <c r="Z34" s="26"/>
      <c r="AA34" s="26"/>
      <c r="AB34" s="9" t="s">
        <v>4</v>
      </c>
      <c r="AC34" s="27" t="s">
        <v>4</v>
      </c>
      <c r="AD34" s="27"/>
      <c r="AE34" s="27" t="s">
        <v>4</v>
      </c>
      <c r="AF34" s="27"/>
      <c r="AG34" s="27"/>
      <c r="AH34" s="27"/>
      <c r="AI34" s="8" t="s">
        <v>38</v>
      </c>
      <c r="AJ34" s="10">
        <f>1840</f>
        <v>1840</v>
      </c>
    </row>
    <row r="35" spans="1:36" s="1" customFormat="1" ht="13.5" customHeight="1">
      <c r="A35" s="6" t="s">
        <v>91</v>
      </c>
      <c r="B35" s="7" t="s">
        <v>92</v>
      </c>
      <c r="C35" s="28" t="s">
        <v>93</v>
      </c>
      <c r="D35" s="28"/>
      <c r="E35" s="28"/>
      <c r="F35" s="28"/>
      <c r="G35" s="28" t="s">
        <v>46</v>
      </c>
      <c r="H35" s="28"/>
      <c r="I35" s="28"/>
      <c r="J35" s="28"/>
      <c r="K35" s="29">
        <f>237.65</f>
        <v>237.65</v>
      </c>
      <c r="L35" s="29"/>
      <c r="M35" s="29"/>
      <c r="N35" s="29"/>
      <c r="O35" s="26" t="s">
        <v>40</v>
      </c>
      <c r="P35" s="26"/>
      <c r="Q35" s="26"/>
      <c r="R35" s="26"/>
      <c r="S35" s="26"/>
      <c r="T35" s="25">
        <f>2376.52</f>
        <v>2376.52</v>
      </c>
      <c r="U35" s="25"/>
      <c r="V35" s="26" t="s">
        <v>4</v>
      </c>
      <c r="W35" s="26"/>
      <c r="X35" s="26"/>
      <c r="Y35" s="26"/>
      <c r="Z35" s="26"/>
      <c r="AA35" s="26"/>
      <c r="AB35" s="9" t="s">
        <v>4</v>
      </c>
      <c r="AC35" s="27" t="s">
        <v>4</v>
      </c>
      <c r="AD35" s="27"/>
      <c r="AE35" s="27" t="s">
        <v>4</v>
      </c>
      <c r="AF35" s="27"/>
      <c r="AG35" s="27"/>
      <c r="AH35" s="27"/>
      <c r="AI35" s="8" t="s">
        <v>40</v>
      </c>
      <c r="AJ35" s="10">
        <f>2376.52</f>
        <v>2376.52</v>
      </c>
    </row>
    <row r="36" spans="1:36" s="1" customFormat="1" ht="13.5" customHeight="1">
      <c r="A36" s="6" t="s">
        <v>94</v>
      </c>
      <c r="B36" s="7" t="s">
        <v>58</v>
      </c>
      <c r="C36" s="28" t="s">
        <v>95</v>
      </c>
      <c r="D36" s="28"/>
      <c r="E36" s="28"/>
      <c r="F36" s="28"/>
      <c r="G36" s="28" t="s">
        <v>46</v>
      </c>
      <c r="H36" s="28"/>
      <c r="I36" s="28"/>
      <c r="J36" s="28"/>
      <c r="K36" s="29">
        <f>46</f>
        <v>46</v>
      </c>
      <c r="L36" s="29"/>
      <c r="M36" s="29"/>
      <c r="N36" s="29"/>
      <c r="O36" s="26" t="s">
        <v>96</v>
      </c>
      <c r="P36" s="26"/>
      <c r="Q36" s="26"/>
      <c r="R36" s="26"/>
      <c r="S36" s="26"/>
      <c r="T36" s="25">
        <f>1242</f>
        <v>1242</v>
      </c>
      <c r="U36" s="25"/>
      <c r="V36" s="26" t="s">
        <v>4</v>
      </c>
      <c r="W36" s="26"/>
      <c r="X36" s="26"/>
      <c r="Y36" s="26"/>
      <c r="Z36" s="26"/>
      <c r="AA36" s="26"/>
      <c r="AB36" s="9" t="s">
        <v>4</v>
      </c>
      <c r="AC36" s="27" t="s">
        <v>4</v>
      </c>
      <c r="AD36" s="27"/>
      <c r="AE36" s="27" t="s">
        <v>4</v>
      </c>
      <c r="AF36" s="27"/>
      <c r="AG36" s="27"/>
      <c r="AH36" s="27"/>
      <c r="AI36" s="8" t="s">
        <v>96</v>
      </c>
      <c r="AJ36" s="10">
        <f>1242</f>
        <v>1242</v>
      </c>
    </row>
    <row r="37" spans="1:36" s="1" customFormat="1" ht="13.5" customHeight="1">
      <c r="A37" s="6" t="s">
        <v>97</v>
      </c>
      <c r="B37" s="7" t="s">
        <v>98</v>
      </c>
      <c r="C37" s="28" t="s">
        <v>99</v>
      </c>
      <c r="D37" s="28"/>
      <c r="E37" s="28"/>
      <c r="F37" s="28"/>
      <c r="G37" s="28" t="s">
        <v>46</v>
      </c>
      <c r="H37" s="28"/>
      <c r="I37" s="28"/>
      <c r="J37" s="28"/>
      <c r="K37" s="29">
        <f>49.93</f>
        <v>49.93</v>
      </c>
      <c r="L37" s="29"/>
      <c r="M37" s="29"/>
      <c r="N37" s="29"/>
      <c r="O37" s="26" t="s">
        <v>100</v>
      </c>
      <c r="P37" s="26"/>
      <c r="Q37" s="26"/>
      <c r="R37" s="26"/>
      <c r="S37" s="26"/>
      <c r="T37" s="25">
        <f>22566.24</f>
        <v>22566.24</v>
      </c>
      <c r="U37" s="25"/>
      <c r="V37" s="26" t="s">
        <v>4</v>
      </c>
      <c r="W37" s="26"/>
      <c r="X37" s="26"/>
      <c r="Y37" s="26"/>
      <c r="Z37" s="26"/>
      <c r="AA37" s="26"/>
      <c r="AB37" s="9" t="s">
        <v>4</v>
      </c>
      <c r="AC37" s="27" t="s">
        <v>4</v>
      </c>
      <c r="AD37" s="27"/>
      <c r="AE37" s="27" t="s">
        <v>4</v>
      </c>
      <c r="AF37" s="27"/>
      <c r="AG37" s="27"/>
      <c r="AH37" s="27"/>
      <c r="AI37" s="8" t="s">
        <v>100</v>
      </c>
      <c r="AJ37" s="10">
        <f>22566.24</f>
        <v>22566.24</v>
      </c>
    </row>
    <row r="38" spans="1:36" s="1" customFormat="1" ht="13.5" customHeight="1">
      <c r="A38" s="6" t="s">
        <v>101</v>
      </c>
      <c r="B38" s="7" t="s">
        <v>58</v>
      </c>
      <c r="C38" s="28" t="s">
        <v>102</v>
      </c>
      <c r="D38" s="28"/>
      <c r="E38" s="28"/>
      <c r="F38" s="28"/>
      <c r="G38" s="28" t="s">
        <v>46</v>
      </c>
      <c r="H38" s="28"/>
      <c r="I38" s="28"/>
      <c r="J38" s="28"/>
      <c r="K38" s="29">
        <f>0.86</f>
        <v>0.86</v>
      </c>
      <c r="L38" s="29"/>
      <c r="M38" s="29"/>
      <c r="N38" s="29"/>
      <c r="O38" s="26" t="s">
        <v>103</v>
      </c>
      <c r="P38" s="26"/>
      <c r="Q38" s="26"/>
      <c r="R38" s="26"/>
      <c r="S38" s="26"/>
      <c r="T38" s="25">
        <f>497.96</f>
        <v>497.96</v>
      </c>
      <c r="U38" s="25"/>
      <c r="V38" s="26" t="s">
        <v>4</v>
      </c>
      <c r="W38" s="26"/>
      <c r="X38" s="26"/>
      <c r="Y38" s="26"/>
      <c r="Z38" s="26"/>
      <c r="AA38" s="26"/>
      <c r="AB38" s="9" t="s">
        <v>4</v>
      </c>
      <c r="AC38" s="27" t="s">
        <v>4</v>
      </c>
      <c r="AD38" s="27"/>
      <c r="AE38" s="27" t="s">
        <v>4</v>
      </c>
      <c r="AF38" s="27"/>
      <c r="AG38" s="27"/>
      <c r="AH38" s="27"/>
      <c r="AI38" s="8" t="s">
        <v>103</v>
      </c>
      <c r="AJ38" s="10">
        <f>497.96</f>
        <v>497.96</v>
      </c>
    </row>
    <row r="39" spans="1:36" s="1" customFormat="1" ht="13.5" customHeight="1">
      <c r="A39" s="6" t="s">
        <v>104</v>
      </c>
      <c r="B39" s="7" t="s">
        <v>58</v>
      </c>
      <c r="C39" s="28" t="s">
        <v>105</v>
      </c>
      <c r="D39" s="28"/>
      <c r="E39" s="28"/>
      <c r="F39" s="28"/>
      <c r="G39" s="28" t="s">
        <v>46</v>
      </c>
      <c r="H39" s="28"/>
      <c r="I39" s="28"/>
      <c r="J39" s="28"/>
      <c r="K39" s="26" t="s">
        <v>4</v>
      </c>
      <c r="L39" s="26"/>
      <c r="M39" s="26"/>
      <c r="N39" s="26"/>
      <c r="O39" s="26" t="s">
        <v>106</v>
      </c>
      <c r="P39" s="26"/>
      <c r="Q39" s="26"/>
      <c r="R39" s="26"/>
      <c r="S39" s="26"/>
      <c r="T39" s="27" t="s">
        <v>4</v>
      </c>
      <c r="U39" s="27"/>
      <c r="V39" s="26" t="s">
        <v>4</v>
      </c>
      <c r="W39" s="26"/>
      <c r="X39" s="26"/>
      <c r="Y39" s="26"/>
      <c r="Z39" s="26"/>
      <c r="AA39" s="26"/>
      <c r="AB39" s="9" t="s">
        <v>4</v>
      </c>
      <c r="AC39" s="27" t="s">
        <v>4</v>
      </c>
      <c r="AD39" s="27"/>
      <c r="AE39" s="27" t="s">
        <v>4</v>
      </c>
      <c r="AF39" s="27"/>
      <c r="AG39" s="27"/>
      <c r="AH39" s="27"/>
      <c r="AI39" s="8" t="s">
        <v>106</v>
      </c>
      <c r="AJ39" s="11" t="s">
        <v>4</v>
      </c>
    </row>
    <row r="40" spans="1:36" s="1" customFormat="1" ht="13.5" customHeight="1">
      <c r="A40" s="6" t="s">
        <v>107</v>
      </c>
      <c r="B40" s="7" t="s">
        <v>55</v>
      </c>
      <c r="C40" s="28" t="s">
        <v>108</v>
      </c>
      <c r="D40" s="28"/>
      <c r="E40" s="28"/>
      <c r="F40" s="28"/>
      <c r="G40" s="28" t="s">
        <v>46</v>
      </c>
      <c r="H40" s="28"/>
      <c r="I40" s="28"/>
      <c r="J40" s="28"/>
      <c r="K40" s="29">
        <f>45</f>
        <v>45</v>
      </c>
      <c r="L40" s="29"/>
      <c r="M40" s="29"/>
      <c r="N40" s="29"/>
      <c r="O40" s="26" t="s">
        <v>109</v>
      </c>
      <c r="P40" s="26"/>
      <c r="Q40" s="26"/>
      <c r="R40" s="26"/>
      <c r="S40" s="26"/>
      <c r="T40" s="25">
        <f>1170</f>
        <v>1170</v>
      </c>
      <c r="U40" s="25"/>
      <c r="V40" s="26" t="s">
        <v>4</v>
      </c>
      <c r="W40" s="26"/>
      <c r="X40" s="26"/>
      <c r="Y40" s="26"/>
      <c r="Z40" s="26"/>
      <c r="AA40" s="26"/>
      <c r="AB40" s="9" t="s">
        <v>4</v>
      </c>
      <c r="AC40" s="27" t="s">
        <v>4</v>
      </c>
      <c r="AD40" s="27"/>
      <c r="AE40" s="27" t="s">
        <v>4</v>
      </c>
      <c r="AF40" s="27"/>
      <c r="AG40" s="27"/>
      <c r="AH40" s="27"/>
      <c r="AI40" s="8" t="s">
        <v>109</v>
      </c>
      <c r="AJ40" s="10">
        <f>1170</f>
        <v>1170</v>
      </c>
    </row>
    <row r="41" spans="1:36" s="1" customFormat="1" ht="13.5" customHeight="1">
      <c r="A41" s="6" t="s">
        <v>110</v>
      </c>
      <c r="B41" s="7" t="s">
        <v>111</v>
      </c>
      <c r="C41" s="28" t="s">
        <v>112</v>
      </c>
      <c r="D41" s="28"/>
      <c r="E41" s="28"/>
      <c r="F41" s="28"/>
      <c r="G41" s="28" t="s">
        <v>46</v>
      </c>
      <c r="H41" s="28"/>
      <c r="I41" s="28"/>
      <c r="J41" s="28"/>
      <c r="K41" s="29">
        <f>34.62</f>
        <v>34.62</v>
      </c>
      <c r="L41" s="29"/>
      <c r="M41" s="29"/>
      <c r="N41" s="29"/>
      <c r="O41" s="26" t="s">
        <v>42</v>
      </c>
      <c r="P41" s="26"/>
      <c r="Q41" s="26"/>
      <c r="R41" s="26"/>
      <c r="S41" s="26"/>
      <c r="T41" s="25">
        <f>415.38</f>
        <v>415.38</v>
      </c>
      <c r="U41" s="25"/>
      <c r="V41" s="26" t="s">
        <v>4</v>
      </c>
      <c r="W41" s="26"/>
      <c r="X41" s="26"/>
      <c r="Y41" s="26"/>
      <c r="Z41" s="26"/>
      <c r="AA41" s="26"/>
      <c r="AB41" s="9" t="s">
        <v>4</v>
      </c>
      <c r="AC41" s="27" t="s">
        <v>4</v>
      </c>
      <c r="AD41" s="27"/>
      <c r="AE41" s="27" t="s">
        <v>4</v>
      </c>
      <c r="AF41" s="27"/>
      <c r="AG41" s="27"/>
      <c r="AH41" s="27"/>
      <c r="AI41" s="8" t="s">
        <v>42</v>
      </c>
      <c r="AJ41" s="10">
        <f>415.38</f>
        <v>415.38</v>
      </c>
    </row>
    <row r="42" spans="1:36" s="1" customFormat="1" ht="13.5" customHeight="1">
      <c r="A42" s="6" t="s">
        <v>109</v>
      </c>
      <c r="B42" s="7" t="s">
        <v>113</v>
      </c>
      <c r="C42" s="28" t="s">
        <v>114</v>
      </c>
      <c r="D42" s="28"/>
      <c r="E42" s="28"/>
      <c r="F42" s="28"/>
      <c r="G42" s="28" t="s">
        <v>4</v>
      </c>
      <c r="H42" s="28"/>
      <c r="I42" s="28"/>
      <c r="J42" s="28"/>
      <c r="K42" s="29">
        <f>2419</f>
        <v>2419</v>
      </c>
      <c r="L42" s="29"/>
      <c r="M42" s="29"/>
      <c r="N42" s="29"/>
      <c r="O42" s="26" t="s">
        <v>31</v>
      </c>
      <c r="P42" s="26"/>
      <c r="Q42" s="26"/>
      <c r="R42" s="26"/>
      <c r="S42" s="26"/>
      <c r="T42" s="25">
        <f>2419</f>
        <v>2419</v>
      </c>
      <c r="U42" s="25"/>
      <c r="V42" s="26" t="s">
        <v>4</v>
      </c>
      <c r="W42" s="26"/>
      <c r="X42" s="26"/>
      <c r="Y42" s="26"/>
      <c r="Z42" s="26"/>
      <c r="AA42" s="26"/>
      <c r="AB42" s="9" t="s">
        <v>4</v>
      </c>
      <c r="AC42" s="27" t="s">
        <v>4</v>
      </c>
      <c r="AD42" s="27"/>
      <c r="AE42" s="27" t="s">
        <v>4</v>
      </c>
      <c r="AF42" s="27"/>
      <c r="AG42" s="27"/>
      <c r="AH42" s="27"/>
      <c r="AI42" s="8" t="s">
        <v>31</v>
      </c>
      <c r="AJ42" s="10">
        <f>2419</f>
        <v>2419</v>
      </c>
    </row>
    <row r="43" spans="1:36" s="1" customFormat="1" ht="13.5" customHeight="1">
      <c r="A43" s="6" t="s">
        <v>96</v>
      </c>
      <c r="B43" s="7" t="s">
        <v>58</v>
      </c>
      <c r="C43" s="28" t="s">
        <v>115</v>
      </c>
      <c r="D43" s="28"/>
      <c r="E43" s="28"/>
      <c r="F43" s="28"/>
      <c r="G43" s="28" t="s">
        <v>46</v>
      </c>
      <c r="H43" s="28"/>
      <c r="I43" s="28"/>
      <c r="J43" s="28"/>
      <c r="K43" s="29">
        <f>3068</f>
        <v>3068</v>
      </c>
      <c r="L43" s="29"/>
      <c r="M43" s="29"/>
      <c r="N43" s="29"/>
      <c r="O43" s="26" t="s">
        <v>31</v>
      </c>
      <c r="P43" s="26"/>
      <c r="Q43" s="26"/>
      <c r="R43" s="26"/>
      <c r="S43" s="26"/>
      <c r="T43" s="25">
        <f>3068</f>
        <v>3068</v>
      </c>
      <c r="U43" s="25"/>
      <c r="V43" s="26" t="s">
        <v>4</v>
      </c>
      <c r="W43" s="26"/>
      <c r="X43" s="26"/>
      <c r="Y43" s="26"/>
      <c r="Z43" s="26"/>
      <c r="AA43" s="26"/>
      <c r="AB43" s="9" t="s">
        <v>4</v>
      </c>
      <c r="AC43" s="27" t="s">
        <v>4</v>
      </c>
      <c r="AD43" s="27"/>
      <c r="AE43" s="27" t="s">
        <v>4</v>
      </c>
      <c r="AF43" s="27"/>
      <c r="AG43" s="27"/>
      <c r="AH43" s="27"/>
      <c r="AI43" s="8" t="s">
        <v>31</v>
      </c>
      <c r="AJ43" s="10">
        <f>3068</f>
        <v>3068</v>
      </c>
    </row>
    <row r="44" spans="1:36" s="1" customFormat="1" ht="13.5" customHeight="1">
      <c r="A44" s="6" t="s">
        <v>116</v>
      </c>
      <c r="B44" s="7" t="s">
        <v>58</v>
      </c>
      <c r="C44" s="28" t="s">
        <v>117</v>
      </c>
      <c r="D44" s="28"/>
      <c r="E44" s="28"/>
      <c r="F44" s="28"/>
      <c r="G44" s="28" t="s">
        <v>46</v>
      </c>
      <c r="H44" s="28"/>
      <c r="I44" s="28"/>
      <c r="J44" s="28"/>
      <c r="K44" s="29">
        <f>9.01</f>
        <v>9.01</v>
      </c>
      <c r="L44" s="29"/>
      <c r="M44" s="29"/>
      <c r="N44" s="29"/>
      <c r="O44" s="26" t="s">
        <v>118</v>
      </c>
      <c r="P44" s="26"/>
      <c r="Q44" s="26"/>
      <c r="R44" s="26"/>
      <c r="S44" s="26"/>
      <c r="T44" s="25">
        <f>2215.83</f>
        <v>2215.83</v>
      </c>
      <c r="U44" s="25"/>
      <c r="V44" s="26" t="s">
        <v>4</v>
      </c>
      <c r="W44" s="26"/>
      <c r="X44" s="26"/>
      <c r="Y44" s="26"/>
      <c r="Z44" s="26"/>
      <c r="AA44" s="26"/>
      <c r="AB44" s="9" t="s">
        <v>4</v>
      </c>
      <c r="AC44" s="27" t="s">
        <v>4</v>
      </c>
      <c r="AD44" s="27"/>
      <c r="AE44" s="27" t="s">
        <v>4</v>
      </c>
      <c r="AF44" s="27"/>
      <c r="AG44" s="27"/>
      <c r="AH44" s="27"/>
      <c r="AI44" s="8" t="s">
        <v>118</v>
      </c>
      <c r="AJ44" s="10">
        <f>2215.83</f>
        <v>2215.83</v>
      </c>
    </row>
    <row r="45" spans="1:36" s="1" customFormat="1" ht="13.5" customHeight="1">
      <c r="A45" s="6" t="s">
        <v>119</v>
      </c>
      <c r="B45" s="7" t="s">
        <v>58</v>
      </c>
      <c r="C45" s="28" t="s">
        <v>120</v>
      </c>
      <c r="D45" s="28"/>
      <c r="E45" s="28"/>
      <c r="F45" s="28"/>
      <c r="G45" s="28" t="s">
        <v>46</v>
      </c>
      <c r="H45" s="28"/>
      <c r="I45" s="28"/>
      <c r="J45" s="28"/>
      <c r="K45" s="29">
        <f>1500</f>
        <v>1500</v>
      </c>
      <c r="L45" s="29"/>
      <c r="M45" s="29"/>
      <c r="N45" s="29"/>
      <c r="O45" s="26" t="s">
        <v>31</v>
      </c>
      <c r="P45" s="26"/>
      <c r="Q45" s="26"/>
      <c r="R45" s="26"/>
      <c r="S45" s="26"/>
      <c r="T45" s="25">
        <f>1500</f>
        <v>1500</v>
      </c>
      <c r="U45" s="25"/>
      <c r="V45" s="26" t="s">
        <v>4</v>
      </c>
      <c r="W45" s="26"/>
      <c r="X45" s="26"/>
      <c r="Y45" s="26"/>
      <c r="Z45" s="26"/>
      <c r="AA45" s="26"/>
      <c r="AB45" s="9" t="s">
        <v>4</v>
      </c>
      <c r="AC45" s="27" t="s">
        <v>4</v>
      </c>
      <c r="AD45" s="27"/>
      <c r="AE45" s="27" t="s">
        <v>4</v>
      </c>
      <c r="AF45" s="27"/>
      <c r="AG45" s="27"/>
      <c r="AH45" s="27"/>
      <c r="AI45" s="8" t="s">
        <v>31</v>
      </c>
      <c r="AJ45" s="10">
        <f>1500</f>
        <v>1500</v>
      </c>
    </row>
    <row r="46" spans="1:36" s="1" customFormat="1" ht="13.5" customHeight="1">
      <c r="A46" s="6" t="s">
        <v>121</v>
      </c>
      <c r="B46" s="7" t="s">
        <v>58</v>
      </c>
      <c r="C46" s="28" t="s">
        <v>122</v>
      </c>
      <c r="D46" s="28"/>
      <c r="E46" s="28"/>
      <c r="F46" s="28"/>
      <c r="G46" s="28" t="s">
        <v>46</v>
      </c>
      <c r="H46" s="28"/>
      <c r="I46" s="28"/>
      <c r="J46" s="28"/>
      <c r="K46" s="29">
        <f>1600</f>
        <v>1600</v>
      </c>
      <c r="L46" s="29"/>
      <c r="M46" s="29"/>
      <c r="N46" s="29"/>
      <c r="O46" s="26" t="s">
        <v>31</v>
      </c>
      <c r="P46" s="26"/>
      <c r="Q46" s="26"/>
      <c r="R46" s="26"/>
      <c r="S46" s="26"/>
      <c r="T46" s="25">
        <f>1600</f>
        <v>1600</v>
      </c>
      <c r="U46" s="25"/>
      <c r="V46" s="26" t="s">
        <v>4</v>
      </c>
      <c r="W46" s="26"/>
      <c r="X46" s="26"/>
      <c r="Y46" s="26"/>
      <c r="Z46" s="26"/>
      <c r="AA46" s="26"/>
      <c r="AB46" s="9" t="s">
        <v>4</v>
      </c>
      <c r="AC46" s="27" t="s">
        <v>4</v>
      </c>
      <c r="AD46" s="27"/>
      <c r="AE46" s="27" t="s">
        <v>4</v>
      </c>
      <c r="AF46" s="27"/>
      <c r="AG46" s="27"/>
      <c r="AH46" s="27"/>
      <c r="AI46" s="8" t="s">
        <v>31</v>
      </c>
      <c r="AJ46" s="10">
        <f>1600</f>
        <v>1600</v>
      </c>
    </row>
    <row r="47" spans="1:36" s="1" customFormat="1" ht="13.5" customHeight="1">
      <c r="A47" s="6" t="s">
        <v>123</v>
      </c>
      <c r="B47" s="7" t="s">
        <v>58</v>
      </c>
      <c r="C47" s="28" t="s">
        <v>124</v>
      </c>
      <c r="D47" s="28"/>
      <c r="E47" s="28"/>
      <c r="F47" s="28"/>
      <c r="G47" s="28" t="s">
        <v>46</v>
      </c>
      <c r="H47" s="28"/>
      <c r="I47" s="28"/>
      <c r="J47" s="28"/>
      <c r="K47" s="29">
        <f>3850</f>
        <v>3850</v>
      </c>
      <c r="L47" s="29"/>
      <c r="M47" s="29"/>
      <c r="N47" s="29"/>
      <c r="O47" s="26" t="s">
        <v>31</v>
      </c>
      <c r="P47" s="26"/>
      <c r="Q47" s="26"/>
      <c r="R47" s="26"/>
      <c r="S47" s="26"/>
      <c r="T47" s="25">
        <f>3850</f>
        <v>3850</v>
      </c>
      <c r="U47" s="25"/>
      <c r="V47" s="26" t="s">
        <v>4</v>
      </c>
      <c r="W47" s="26"/>
      <c r="X47" s="26"/>
      <c r="Y47" s="26"/>
      <c r="Z47" s="26"/>
      <c r="AA47" s="26"/>
      <c r="AB47" s="9" t="s">
        <v>4</v>
      </c>
      <c r="AC47" s="27" t="s">
        <v>4</v>
      </c>
      <c r="AD47" s="27"/>
      <c r="AE47" s="27" t="s">
        <v>4</v>
      </c>
      <c r="AF47" s="27"/>
      <c r="AG47" s="27"/>
      <c r="AH47" s="27"/>
      <c r="AI47" s="8" t="s">
        <v>31</v>
      </c>
      <c r="AJ47" s="10">
        <f>3850</f>
        <v>3850</v>
      </c>
    </row>
    <row r="48" spans="1:36" s="1" customFormat="1" ht="13.5" customHeight="1">
      <c r="A48" s="6" t="s">
        <v>125</v>
      </c>
      <c r="B48" s="7" t="s">
        <v>58</v>
      </c>
      <c r="C48" s="28" t="s">
        <v>124</v>
      </c>
      <c r="D48" s="28"/>
      <c r="E48" s="28"/>
      <c r="F48" s="28"/>
      <c r="G48" s="28" t="s">
        <v>46</v>
      </c>
      <c r="H48" s="28"/>
      <c r="I48" s="28"/>
      <c r="J48" s="28"/>
      <c r="K48" s="29">
        <f>2950</f>
        <v>2950</v>
      </c>
      <c r="L48" s="29"/>
      <c r="M48" s="29"/>
      <c r="N48" s="29"/>
      <c r="O48" s="26" t="s">
        <v>31</v>
      </c>
      <c r="P48" s="26"/>
      <c r="Q48" s="26"/>
      <c r="R48" s="26"/>
      <c r="S48" s="26"/>
      <c r="T48" s="25">
        <f>2950</f>
        <v>2950</v>
      </c>
      <c r="U48" s="25"/>
      <c r="V48" s="26" t="s">
        <v>4</v>
      </c>
      <c r="W48" s="26"/>
      <c r="X48" s="26"/>
      <c r="Y48" s="26"/>
      <c r="Z48" s="26"/>
      <c r="AA48" s="26"/>
      <c r="AB48" s="9" t="s">
        <v>4</v>
      </c>
      <c r="AC48" s="27" t="s">
        <v>4</v>
      </c>
      <c r="AD48" s="27"/>
      <c r="AE48" s="27" t="s">
        <v>4</v>
      </c>
      <c r="AF48" s="27"/>
      <c r="AG48" s="27"/>
      <c r="AH48" s="27"/>
      <c r="AI48" s="8" t="s">
        <v>31</v>
      </c>
      <c r="AJ48" s="10">
        <f>2950</f>
        <v>2950</v>
      </c>
    </row>
    <row r="49" spans="1:36" s="1" customFormat="1" ht="13.5" customHeight="1">
      <c r="A49" s="6" t="s">
        <v>126</v>
      </c>
      <c r="B49" s="7" t="s">
        <v>58</v>
      </c>
      <c r="C49" s="28" t="s">
        <v>127</v>
      </c>
      <c r="D49" s="28"/>
      <c r="E49" s="28"/>
      <c r="F49" s="28"/>
      <c r="G49" s="28" t="s">
        <v>46</v>
      </c>
      <c r="H49" s="28"/>
      <c r="I49" s="28"/>
      <c r="J49" s="28"/>
      <c r="K49" s="29">
        <f>320.39</f>
        <v>320.39</v>
      </c>
      <c r="L49" s="29"/>
      <c r="M49" s="29"/>
      <c r="N49" s="29"/>
      <c r="O49" s="26" t="s">
        <v>94</v>
      </c>
      <c r="P49" s="26"/>
      <c r="Q49" s="26"/>
      <c r="R49" s="26"/>
      <c r="S49" s="26"/>
      <c r="T49" s="25">
        <f>6407.87</f>
        <v>6407.87</v>
      </c>
      <c r="U49" s="25"/>
      <c r="V49" s="26" t="s">
        <v>4</v>
      </c>
      <c r="W49" s="26"/>
      <c r="X49" s="26"/>
      <c r="Y49" s="26"/>
      <c r="Z49" s="26"/>
      <c r="AA49" s="26"/>
      <c r="AB49" s="9" t="s">
        <v>4</v>
      </c>
      <c r="AC49" s="27" t="s">
        <v>4</v>
      </c>
      <c r="AD49" s="27"/>
      <c r="AE49" s="27" t="s">
        <v>4</v>
      </c>
      <c r="AF49" s="27"/>
      <c r="AG49" s="27"/>
      <c r="AH49" s="27"/>
      <c r="AI49" s="8" t="s">
        <v>94</v>
      </c>
      <c r="AJ49" s="10">
        <f>6407.87</f>
        <v>6407.87</v>
      </c>
    </row>
    <row r="50" spans="1:36" s="1" customFormat="1" ht="13.5" customHeight="1">
      <c r="A50" s="6" t="s">
        <v>128</v>
      </c>
      <c r="B50" s="7" t="s">
        <v>129</v>
      </c>
      <c r="C50" s="28" t="s">
        <v>130</v>
      </c>
      <c r="D50" s="28"/>
      <c r="E50" s="28"/>
      <c r="F50" s="28"/>
      <c r="G50" s="28" t="s">
        <v>4</v>
      </c>
      <c r="H50" s="28"/>
      <c r="I50" s="28"/>
      <c r="J50" s="28"/>
      <c r="K50" s="29">
        <f>68.62</f>
        <v>68.62</v>
      </c>
      <c r="L50" s="29"/>
      <c r="M50" s="29"/>
      <c r="N50" s="29"/>
      <c r="O50" s="26" t="s">
        <v>131</v>
      </c>
      <c r="P50" s="26"/>
      <c r="Q50" s="26"/>
      <c r="R50" s="26"/>
      <c r="S50" s="26"/>
      <c r="T50" s="25">
        <f>3019.28</f>
        <v>3019.28</v>
      </c>
      <c r="U50" s="25"/>
      <c r="V50" s="26" t="s">
        <v>4</v>
      </c>
      <c r="W50" s="26"/>
      <c r="X50" s="26"/>
      <c r="Y50" s="26"/>
      <c r="Z50" s="26"/>
      <c r="AA50" s="26"/>
      <c r="AB50" s="9" t="s">
        <v>4</v>
      </c>
      <c r="AC50" s="27" t="s">
        <v>4</v>
      </c>
      <c r="AD50" s="27"/>
      <c r="AE50" s="27" t="s">
        <v>4</v>
      </c>
      <c r="AF50" s="27"/>
      <c r="AG50" s="27"/>
      <c r="AH50" s="27"/>
      <c r="AI50" s="8" t="s">
        <v>131</v>
      </c>
      <c r="AJ50" s="10">
        <f>3019.28</f>
        <v>3019.28</v>
      </c>
    </row>
    <row r="51" spans="1:36" s="1" customFormat="1" ht="13.5" customHeight="1">
      <c r="A51" s="6" t="s">
        <v>132</v>
      </c>
      <c r="B51" s="7" t="s">
        <v>133</v>
      </c>
      <c r="C51" s="28" t="s">
        <v>134</v>
      </c>
      <c r="D51" s="28"/>
      <c r="E51" s="28"/>
      <c r="F51" s="28"/>
      <c r="G51" s="28" t="s">
        <v>46</v>
      </c>
      <c r="H51" s="28"/>
      <c r="I51" s="28"/>
      <c r="J51" s="28"/>
      <c r="K51" s="29">
        <f>78.95</f>
        <v>78.95</v>
      </c>
      <c r="L51" s="29"/>
      <c r="M51" s="29"/>
      <c r="N51" s="29"/>
      <c r="O51" s="26" t="s">
        <v>135</v>
      </c>
      <c r="P51" s="26"/>
      <c r="Q51" s="26"/>
      <c r="R51" s="26"/>
      <c r="S51" s="26"/>
      <c r="T51" s="25">
        <f>9158</f>
        <v>9158</v>
      </c>
      <c r="U51" s="25"/>
      <c r="V51" s="26" t="s">
        <v>4</v>
      </c>
      <c r="W51" s="26"/>
      <c r="X51" s="26"/>
      <c r="Y51" s="26"/>
      <c r="Z51" s="26"/>
      <c r="AA51" s="26"/>
      <c r="AB51" s="9" t="s">
        <v>4</v>
      </c>
      <c r="AC51" s="27" t="s">
        <v>4</v>
      </c>
      <c r="AD51" s="27"/>
      <c r="AE51" s="27" t="s">
        <v>4</v>
      </c>
      <c r="AF51" s="27"/>
      <c r="AG51" s="27"/>
      <c r="AH51" s="27"/>
      <c r="AI51" s="8" t="s">
        <v>135</v>
      </c>
      <c r="AJ51" s="10">
        <f>9158</f>
        <v>9158</v>
      </c>
    </row>
    <row r="52" spans="1:36" s="1" customFormat="1" ht="13.5" customHeight="1">
      <c r="A52" s="6" t="s">
        <v>136</v>
      </c>
      <c r="B52" s="7" t="s">
        <v>58</v>
      </c>
      <c r="C52" s="28" t="s">
        <v>134</v>
      </c>
      <c r="D52" s="28"/>
      <c r="E52" s="28"/>
      <c r="F52" s="28"/>
      <c r="G52" s="28" t="s">
        <v>46</v>
      </c>
      <c r="H52" s="28"/>
      <c r="I52" s="28"/>
      <c r="J52" s="28"/>
      <c r="K52" s="29">
        <f>46.95</f>
        <v>46.95</v>
      </c>
      <c r="L52" s="29"/>
      <c r="M52" s="29"/>
      <c r="N52" s="29"/>
      <c r="O52" s="26" t="s">
        <v>137</v>
      </c>
      <c r="P52" s="26"/>
      <c r="Q52" s="26"/>
      <c r="R52" s="26"/>
      <c r="S52" s="26"/>
      <c r="T52" s="25">
        <f>3098.99</f>
        <v>3098.99</v>
      </c>
      <c r="U52" s="25"/>
      <c r="V52" s="26" t="s">
        <v>4</v>
      </c>
      <c r="W52" s="26"/>
      <c r="X52" s="26"/>
      <c r="Y52" s="26"/>
      <c r="Z52" s="26"/>
      <c r="AA52" s="26"/>
      <c r="AB52" s="9" t="s">
        <v>4</v>
      </c>
      <c r="AC52" s="27" t="s">
        <v>4</v>
      </c>
      <c r="AD52" s="27"/>
      <c r="AE52" s="27" t="s">
        <v>4</v>
      </c>
      <c r="AF52" s="27"/>
      <c r="AG52" s="27"/>
      <c r="AH52" s="27"/>
      <c r="AI52" s="8" t="s">
        <v>137</v>
      </c>
      <c r="AJ52" s="10">
        <f>3098.99</f>
        <v>3098.99</v>
      </c>
    </row>
    <row r="53" spans="1:36" s="1" customFormat="1" ht="13.5" customHeight="1">
      <c r="A53" s="6" t="s">
        <v>138</v>
      </c>
      <c r="B53" s="7" t="s">
        <v>133</v>
      </c>
      <c r="C53" s="28" t="s">
        <v>134</v>
      </c>
      <c r="D53" s="28"/>
      <c r="E53" s="28"/>
      <c r="F53" s="28"/>
      <c r="G53" s="28" t="s">
        <v>46</v>
      </c>
      <c r="H53" s="28"/>
      <c r="I53" s="28"/>
      <c r="J53" s="28"/>
      <c r="K53" s="29">
        <f>62.5</f>
        <v>62.5</v>
      </c>
      <c r="L53" s="29"/>
      <c r="M53" s="29"/>
      <c r="N53" s="29"/>
      <c r="O53" s="26" t="s">
        <v>139</v>
      </c>
      <c r="P53" s="26"/>
      <c r="Q53" s="26"/>
      <c r="R53" s="26"/>
      <c r="S53" s="26"/>
      <c r="T53" s="25">
        <f>5000</f>
        <v>5000</v>
      </c>
      <c r="U53" s="25"/>
      <c r="V53" s="26" t="s">
        <v>4</v>
      </c>
      <c r="W53" s="26"/>
      <c r="X53" s="26"/>
      <c r="Y53" s="26"/>
      <c r="Z53" s="26"/>
      <c r="AA53" s="26"/>
      <c r="AB53" s="9" t="s">
        <v>4</v>
      </c>
      <c r="AC53" s="27" t="s">
        <v>4</v>
      </c>
      <c r="AD53" s="27"/>
      <c r="AE53" s="27" t="s">
        <v>4</v>
      </c>
      <c r="AF53" s="27"/>
      <c r="AG53" s="27"/>
      <c r="AH53" s="27"/>
      <c r="AI53" s="8" t="s">
        <v>139</v>
      </c>
      <c r="AJ53" s="10">
        <f>5000</f>
        <v>5000</v>
      </c>
    </row>
    <row r="54" spans="1:36" s="1" customFormat="1" ht="24" customHeight="1">
      <c r="A54" s="6" t="s">
        <v>140</v>
      </c>
      <c r="B54" s="7" t="s">
        <v>58</v>
      </c>
      <c r="C54" s="28" t="s">
        <v>141</v>
      </c>
      <c r="D54" s="28"/>
      <c r="E54" s="28"/>
      <c r="F54" s="28"/>
      <c r="G54" s="28" t="s">
        <v>46</v>
      </c>
      <c r="H54" s="28"/>
      <c r="I54" s="28"/>
      <c r="J54" s="28"/>
      <c r="K54" s="29">
        <f>40</f>
        <v>40</v>
      </c>
      <c r="L54" s="29"/>
      <c r="M54" s="29"/>
      <c r="N54" s="29"/>
      <c r="O54" s="26" t="s">
        <v>142</v>
      </c>
      <c r="P54" s="26"/>
      <c r="Q54" s="26"/>
      <c r="R54" s="26"/>
      <c r="S54" s="26"/>
      <c r="T54" s="25">
        <f>5000</f>
        <v>5000</v>
      </c>
      <c r="U54" s="25"/>
      <c r="V54" s="26" t="s">
        <v>4</v>
      </c>
      <c r="W54" s="26"/>
      <c r="X54" s="26"/>
      <c r="Y54" s="26"/>
      <c r="Z54" s="26"/>
      <c r="AA54" s="26"/>
      <c r="AB54" s="9" t="s">
        <v>4</v>
      </c>
      <c r="AC54" s="27" t="s">
        <v>4</v>
      </c>
      <c r="AD54" s="27"/>
      <c r="AE54" s="27" t="s">
        <v>4</v>
      </c>
      <c r="AF54" s="27"/>
      <c r="AG54" s="27"/>
      <c r="AH54" s="27"/>
      <c r="AI54" s="8" t="s">
        <v>142</v>
      </c>
      <c r="AJ54" s="10">
        <f>5000</f>
        <v>5000</v>
      </c>
    </row>
    <row r="55" spans="1:36" s="1" customFormat="1" ht="13.5" customHeight="1">
      <c r="A55" s="6" t="s">
        <v>143</v>
      </c>
      <c r="B55" s="7" t="s">
        <v>58</v>
      </c>
      <c r="C55" s="28" t="s">
        <v>144</v>
      </c>
      <c r="D55" s="28"/>
      <c r="E55" s="28"/>
      <c r="F55" s="28"/>
      <c r="G55" s="28" t="s">
        <v>46</v>
      </c>
      <c r="H55" s="28"/>
      <c r="I55" s="28"/>
      <c r="J55" s="28"/>
      <c r="K55" s="29">
        <f>134</f>
        <v>134</v>
      </c>
      <c r="L55" s="29"/>
      <c r="M55" s="29"/>
      <c r="N55" s="29"/>
      <c r="O55" s="26" t="s">
        <v>40</v>
      </c>
      <c r="P55" s="26"/>
      <c r="Q55" s="26"/>
      <c r="R55" s="26"/>
      <c r="S55" s="26"/>
      <c r="T55" s="25">
        <f>1340</f>
        <v>1340</v>
      </c>
      <c r="U55" s="25"/>
      <c r="V55" s="26" t="s">
        <v>4</v>
      </c>
      <c r="W55" s="26"/>
      <c r="X55" s="26"/>
      <c r="Y55" s="26"/>
      <c r="Z55" s="26"/>
      <c r="AA55" s="26"/>
      <c r="AB55" s="9" t="s">
        <v>4</v>
      </c>
      <c r="AC55" s="27" t="s">
        <v>4</v>
      </c>
      <c r="AD55" s="27"/>
      <c r="AE55" s="27" t="s">
        <v>4</v>
      </c>
      <c r="AF55" s="27"/>
      <c r="AG55" s="27"/>
      <c r="AH55" s="27"/>
      <c r="AI55" s="8" t="s">
        <v>40</v>
      </c>
      <c r="AJ55" s="10">
        <f>1340</f>
        <v>1340</v>
      </c>
    </row>
    <row r="56" spans="1:36" s="1" customFormat="1" ht="13.5" customHeight="1">
      <c r="A56" s="6" t="s">
        <v>57</v>
      </c>
      <c r="B56" s="7" t="s">
        <v>58</v>
      </c>
      <c r="C56" s="28" t="s">
        <v>145</v>
      </c>
      <c r="D56" s="28"/>
      <c r="E56" s="28"/>
      <c r="F56" s="28"/>
      <c r="G56" s="28" t="s">
        <v>46</v>
      </c>
      <c r="H56" s="28"/>
      <c r="I56" s="28"/>
      <c r="J56" s="28"/>
      <c r="K56" s="29">
        <f>62.64</f>
        <v>62.64</v>
      </c>
      <c r="L56" s="29"/>
      <c r="M56" s="29"/>
      <c r="N56" s="29"/>
      <c r="O56" s="26" t="s">
        <v>37</v>
      </c>
      <c r="P56" s="26"/>
      <c r="Q56" s="26"/>
      <c r="R56" s="26"/>
      <c r="S56" s="26"/>
      <c r="T56" s="25">
        <f>438.51</f>
        <v>438.51</v>
      </c>
      <c r="U56" s="25"/>
      <c r="V56" s="26" t="s">
        <v>4</v>
      </c>
      <c r="W56" s="26"/>
      <c r="X56" s="26"/>
      <c r="Y56" s="26"/>
      <c r="Z56" s="26"/>
      <c r="AA56" s="26"/>
      <c r="AB56" s="9" t="s">
        <v>4</v>
      </c>
      <c r="AC56" s="27" t="s">
        <v>4</v>
      </c>
      <c r="AD56" s="27"/>
      <c r="AE56" s="27" t="s">
        <v>4</v>
      </c>
      <c r="AF56" s="27"/>
      <c r="AG56" s="27"/>
      <c r="AH56" s="27"/>
      <c r="AI56" s="8" t="s">
        <v>37</v>
      </c>
      <c r="AJ56" s="10">
        <f>438.51</f>
        <v>438.51</v>
      </c>
    </row>
    <row r="57" spans="1:36" s="1" customFormat="1" ht="13.5" customHeight="1">
      <c r="A57" s="6" t="s">
        <v>146</v>
      </c>
      <c r="B57" s="7" t="s">
        <v>58</v>
      </c>
      <c r="C57" s="28" t="s">
        <v>147</v>
      </c>
      <c r="D57" s="28"/>
      <c r="E57" s="28"/>
      <c r="F57" s="28"/>
      <c r="G57" s="28" t="s">
        <v>46</v>
      </c>
      <c r="H57" s="28"/>
      <c r="I57" s="28"/>
      <c r="J57" s="28"/>
      <c r="K57" s="29">
        <f>70</f>
        <v>70</v>
      </c>
      <c r="L57" s="29"/>
      <c r="M57" s="29"/>
      <c r="N57" s="29"/>
      <c r="O57" s="26" t="s">
        <v>94</v>
      </c>
      <c r="P57" s="26"/>
      <c r="Q57" s="26"/>
      <c r="R57" s="26"/>
      <c r="S57" s="26"/>
      <c r="T57" s="25">
        <f>1400</f>
        <v>1400</v>
      </c>
      <c r="U57" s="25"/>
      <c r="V57" s="26" t="s">
        <v>4</v>
      </c>
      <c r="W57" s="26"/>
      <c r="X57" s="26"/>
      <c r="Y57" s="26"/>
      <c r="Z57" s="26"/>
      <c r="AA57" s="26"/>
      <c r="AB57" s="9" t="s">
        <v>4</v>
      </c>
      <c r="AC57" s="27" t="s">
        <v>4</v>
      </c>
      <c r="AD57" s="27"/>
      <c r="AE57" s="27" t="s">
        <v>4</v>
      </c>
      <c r="AF57" s="27"/>
      <c r="AG57" s="27"/>
      <c r="AH57" s="27"/>
      <c r="AI57" s="8" t="s">
        <v>94</v>
      </c>
      <c r="AJ57" s="10">
        <f>1400</f>
        <v>1400</v>
      </c>
    </row>
    <row r="58" spans="1:36" s="1" customFormat="1" ht="13.5" customHeight="1">
      <c r="A58" s="6" t="s">
        <v>148</v>
      </c>
      <c r="B58" s="7" t="s">
        <v>58</v>
      </c>
      <c r="C58" s="28" t="s">
        <v>149</v>
      </c>
      <c r="D58" s="28"/>
      <c r="E58" s="28"/>
      <c r="F58" s="28"/>
      <c r="G58" s="28" t="s">
        <v>46</v>
      </c>
      <c r="H58" s="28"/>
      <c r="I58" s="28"/>
      <c r="J58" s="28"/>
      <c r="K58" s="29">
        <f>150</f>
        <v>150</v>
      </c>
      <c r="L58" s="29"/>
      <c r="M58" s="29"/>
      <c r="N58" s="29"/>
      <c r="O58" s="26" t="s">
        <v>132</v>
      </c>
      <c r="P58" s="26"/>
      <c r="Q58" s="26"/>
      <c r="R58" s="26"/>
      <c r="S58" s="26"/>
      <c r="T58" s="25">
        <f>5250</f>
        <v>5250</v>
      </c>
      <c r="U58" s="25"/>
      <c r="V58" s="26" t="s">
        <v>4</v>
      </c>
      <c r="W58" s="26"/>
      <c r="X58" s="26"/>
      <c r="Y58" s="26"/>
      <c r="Z58" s="26"/>
      <c r="AA58" s="26"/>
      <c r="AB58" s="9" t="s">
        <v>4</v>
      </c>
      <c r="AC58" s="27" t="s">
        <v>4</v>
      </c>
      <c r="AD58" s="27"/>
      <c r="AE58" s="27" t="s">
        <v>4</v>
      </c>
      <c r="AF58" s="27"/>
      <c r="AG58" s="27"/>
      <c r="AH58" s="27"/>
      <c r="AI58" s="8" t="s">
        <v>132</v>
      </c>
      <c r="AJ58" s="10">
        <f>5250</f>
        <v>5250</v>
      </c>
    </row>
    <row r="59" spans="1:36" s="1" customFormat="1" ht="13.5" customHeight="1">
      <c r="A59" s="6" t="s">
        <v>150</v>
      </c>
      <c r="B59" s="7" t="s">
        <v>58</v>
      </c>
      <c r="C59" s="28" t="s">
        <v>151</v>
      </c>
      <c r="D59" s="28"/>
      <c r="E59" s="28"/>
      <c r="F59" s="28"/>
      <c r="G59" s="28" t="s">
        <v>46</v>
      </c>
      <c r="H59" s="28"/>
      <c r="I59" s="28"/>
      <c r="J59" s="28"/>
      <c r="K59" s="29">
        <f>120</f>
        <v>120</v>
      </c>
      <c r="L59" s="29"/>
      <c r="M59" s="29"/>
      <c r="N59" s="29"/>
      <c r="O59" s="26" t="s">
        <v>132</v>
      </c>
      <c r="P59" s="26"/>
      <c r="Q59" s="26"/>
      <c r="R59" s="26"/>
      <c r="S59" s="26"/>
      <c r="T59" s="25">
        <f>4200</f>
        <v>4200</v>
      </c>
      <c r="U59" s="25"/>
      <c r="V59" s="26" t="s">
        <v>4</v>
      </c>
      <c r="W59" s="26"/>
      <c r="X59" s="26"/>
      <c r="Y59" s="26"/>
      <c r="Z59" s="26"/>
      <c r="AA59" s="26"/>
      <c r="AB59" s="9" t="s">
        <v>4</v>
      </c>
      <c r="AC59" s="27" t="s">
        <v>4</v>
      </c>
      <c r="AD59" s="27"/>
      <c r="AE59" s="27" t="s">
        <v>4</v>
      </c>
      <c r="AF59" s="27"/>
      <c r="AG59" s="27"/>
      <c r="AH59" s="27"/>
      <c r="AI59" s="8" t="s">
        <v>132</v>
      </c>
      <c r="AJ59" s="10">
        <f>4200</f>
        <v>4200</v>
      </c>
    </row>
    <row r="60" spans="1:36" s="1" customFormat="1" ht="13.5" customHeight="1">
      <c r="A60" s="6" t="s">
        <v>131</v>
      </c>
      <c r="B60" s="7" t="s">
        <v>58</v>
      </c>
      <c r="C60" s="28" t="s">
        <v>152</v>
      </c>
      <c r="D60" s="28"/>
      <c r="E60" s="28"/>
      <c r="F60" s="28"/>
      <c r="G60" s="28" t="s">
        <v>46</v>
      </c>
      <c r="H60" s="28"/>
      <c r="I60" s="28"/>
      <c r="J60" s="28"/>
      <c r="K60" s="29">
        <f>30.09</f>
        <v>30.09</v>
      </c>
      <c r="L60" s="29"/>
      <c r="M60" s="29"/>
      <c r="N60" s="29"/>
      <c r="O60" s="26" t="s">
        <v>153</v>
      </c>
      <c r="P60" s="26"/>
      <c r="Q60" s="26"/>
      <c r="R60" s="26"/>
      <c r="S60" s="26"/>
      <c r="T60" s="25">
        <f>2467.71</f>
        <v>2467.71</v>
      </c>
      <c r="U60" s="25"/>
      <c r="V60" s="26" t="s">
        <v>4</v>
      </c>
      <c r="W60" s="26"/>
      <c r="X60" s="26"/>
      <c r="Y60" s="26"/>
      <c r="Z60" s="26"/>
      <c r="AA60" s="26"/>
      <c r="AB60" s="9" t="s">
        <v>4</v>
      </c>
      <c r="AC60" s="27" t="s">
        <v>4</v>
      </c>
      <c r="AD60" s="27"/>
      <c r="AE60" s="27" t="s">
        <v>4</v>
      </c>
      <c r="AF60" s="27"/>
      <c r="AG60" s="27"/>
      <c r="AH60" s="27"/>
      <c r="AI60" s="8" t="s">
        <v>153</v>
      </c>
      <c r="AJ60" s="10">
        <f>2467.71</f>
        <v>2467.71</v>
      </c>
    </row>
    <row r="61" spans="1:36" s="1" customFormat="1" ht="13.5" customHeight="1">
      <c r="A61" s="6" t="s">
        <v>154</v>
      </c>
      <c r="B61" s="7" t="s">
        <v>58</v>
      </c>
      <c r="C61" s="28" t="s">
        <v>155</v>
      </c>
      <c r="D61" s="28"/>
      <c r="E61" s="28"/>
      <c r="F61" s="28"/>
      <c r="G61" s="28" t="s">
        <v>46</v>
      </c>
      <c r="H61" s="28"/>
      <c r="I61" s="28"/>
      <c r="J61" s="28"/>
      <c r="K61" s="29">
        <f>10.05</f>
        <v>10.05</v>
      </c>
      <c r="L61" s="29"/>
      <c r="M61" s="29"/>
      <c r="N61" s="29"/>
      <c r="O61" s="26" t="s">
        <v>156</v>
      </c>
      <c r="P61" s="26"/>
      <c r="Q61" s="26"/>
      <c r="R61" s="26"/>
      <c r="S61" s="26"/>
      <c r="T61" s="25">
        <f>6750.38</f>
        <v>6750.38</v>
      </c>
      <c r="U61" s="25"/>
      <c r="V61" s="26" t="s">
        <v>4</v>
      </c>
      <c r="W61" s="26"/>
      <c r="X61" s="26"/>
      <c r="Y61" s="26"/>
      <c r="Z61" s="26"/>
      <c r="AA61" s="26"/>
      <c r="AB61" s="9" t="s">
        <v>4</v>
      </c>
      <c r="AC61" s="27" t="s">
        <v>4</v>
      </c>
      <c r="AD61" s="27"/>
      <c r="AE61" s="27" t="s">
        <v>4</v>
      </c>
      <c r="AF61" s="27"/>
      <c r="AG61" s="27"/>
      <c r="AH61" s="27"/>
      <c r="AI61" s="8" t="s">
        <v>156</v>
      </c>
      <c r="AJ61" s="10">
        <f>6750.38</f>
        <v>6750.38</v>
      </c>
    </row>
    <row r="62" spans="1:36" s="1" customFormat="1" ht="13.5" customHeight="1">
      <c r="A62" s="6" t="s">
        <v>157</v>
      </c>
      <c r="B62" s="7" t="s">
        <v>58</v>
      </c>
      <c r="C62" s="28" t="s">
        <v>158</v>
      </c>
      <c r="D62" s="28"/>
      <c r="E62" s="28"/>
      <c r="F62" s="28"/>
      <c r="G62" s="28" t="s">
        <v>46</v>
      </c>
      <c r="H62" s="28"/>
      <c r="I62" s="28"/>
      <c r="J62" s="28"/>
      <c r="K62" s="29">
        <f>66.9</f>
        <v>66.9</v>
      </c>
      <c r="L62" s="29"/>
      <c r="M62" s="29"/>
      <c r="N62" s="29"/>
      <c r="O62" s="26" t="s">
        <v>159</v>
      </c>
      <c r="P62" s="26"/>
      <c r="Q62" s="26"/>
      <c r="R62" s="26"/>
      <c r="S62" s="26"/>
      <c r="T62" s="25">
        <f>7961.1</f>
        <v>7961.1</v>
      </c>
      <c r="U62" s="25"/>
      <c r="V62" s="26" t="s">
        <v>4</v>
      </c>
      <c r="W62" s="26"/>
      <c r="X62" s="26"/>
      <c r="Y62" s="26"/>
      <c r="Z62" s="26"/>
      <c r="AA62" s="26"/>
      <c r="AB62" s="9" t="s">
        <v>4</v>
      </c>
      <c r="AC62" s="27" t="s">
        <v>4</v>
      </c>
      <c r="AD62" s="27"/>
      <c r="AE62" s="27" t="s">
        <v>4</v>
      </c>
      <c r="AF62" s="27"/>
      <c r="AG62" s="27"/>
      <c r="AH62" s="27"/>
      <c r="AI62" s="8" t="s">
        <v>159</v>
      </c>
      <c r="AJ62" s="10">
        <f>7961.1</f>
        <v>7961.1</v>
      </c>
    </row>
    <row r="63" spans="1:36" s="1" customFormat="1" ht="13.5" customHeight="1">
      <c r="A63" s="6" t="s">
        <v>160</v>
      </c>
      <c r="B63" s="7" t="s">
        <v>58</v>
      </c>
      <c r="C63" s="28" t="s">
        <v>161</v>
      </c>
      <c r="D63" s="28"/>
      <c r="E63" s="28"/>
      <c r="F63" s="28"/>
      <c r="G63" s="28" t="s">
        <v>46</v>
      </c>
      <c r="H63" s="28"/>
      <c r="I63" s="28"/>
      <c r="J63" s="28"/>
      <c r="K63" s="29">
        <f>300</f>
        <v>300</v>
      </c>
      <c r="L63" s="29"/>
      <c r="M63" s="29"/>
      <c r="N63" s="29"/>
      <c r="O63" s="26" t="s">
        <v>35</v>
      </c>
      <c r="P63" s="26"/>
      <c r="Q63" s="26"/>
      <c r="R63" s="26"/>
      <c r="S63" s="26"/>
      <c r="T63" s="25">
        <f>1500</f>
        <v>1500</v>
      </c>
      <c r="U63" s="25"/>
      <c r="V63" s="26" t="s">
        <v>4</v>
      </c>
      <c r="W63" s="26"/>
      <c r="X63" s="26"/>
      <c r="Y63" s="26"/>
      <c r="Z63" s="26"/>
      <c r="AA63" s="26"/>
      <c r="AB63" s="9" t="s">
        <v>4</v>
      </c>
      <c r="AC63" s="27" t="s">
        <v>4</v>
      </c>
      <c r="AD63" s="27"/>
      <c r="AE63" s="27" t="s">
        <v>4</v>
      </c>
      <c r="AF63" s="27"/>
      <c r="AG63" s="27"/>
      <c r="AH63" s="27"/>
      <c r="AI63" s="8" t="s">
        <v>35</v>
      </c>
      <c r="AJ63" s="10">
        <f>1500</f>
        <v>1500</v>
      </c>
    </row>
    <row r="64" spans="1:36" s="1" customFormat="1" ht="13.5" customHeight="1">
      <c r="A64" s="6" t="s">
        <v>162</v>
      </c>
      <c r="B64" s="7" t="s">
        <v>58</v>
      </c>
      <c r="C64" s="28" t="s">
        <v>163</v>
      </c>
      <c r="D64" s="28"/>
      <c r="E64" s="28"/>
      <c r="F64" s="28"/>
      <c r="G64" s="28" t="s">
        <v>46</v>
      </c>
      <c r="H64" s="28"/>
      <c r="I64" s="28"/>
      <c r="J64" s="28"/>
      <c r="K64" s="29">
        <f>220</f>
        <v>220</v>
      </c>
      <c r="L64" s="29"/>
      <c r="M64" s="29"/>
      <c r="N64" s="29"/>
      <c r="O64" s="26" t="s">
        <v>32</v>
      </c>
      <c r="P64" s="26"/>
      <c r="Q64" s="26"/>
      <c r="R64" s="26"/>
      <c r="S64" s="26"/>
      <c r="T64" s="25">
        <f>440</f>
        <v>440</v>
      </c>
      <c r="U64" s="25"/>
      <c r="V64" s="26" t="s">
        <v>4</v>
      </c>
      <c r="W64" s="26"/>
      <c r="X64" s="26"/>
      <c r="Y64" s="26"/>
      <c r="Z64" s="26"/>
      <c r="AA64" s="26"/>
      <c r="AB64" s="9" t="s">
        <v>4</v>
      </c>
      <c r="AC64" s="27" t="s">
        <v>4</v>
      </c>
      <c r="AD64" s="27"/>
      <c r="AE64" s="27" t="s">
        <v>4</v>
      </c>
      <c r="AF64" s="27"/>
      <c r="AG64" s="27"/>
      <c r="AH64" s="27"/>
      <c r="AI64" s="8" t="s">
        <v>32</v>
      </c>
      <c r="AJ64" s="10">
        <f>440</f>
        <v>440</v>
      </c>
    </row>
    <row r="65" spans="1:36" s="1" customFormat="1" ht="13.5" customHeight="1">
      <c r="A65" s="6" t="s">
        <v>164</v>
      </c>
      <c r="B65" s="7" t="s">
        <v>58</v>
      </c>
      <c r="C65" s="28" t="s">
        <v>163</v>
      </c>
      <c r="D65" s="28"/>
      <c r="E65" s="28"/>
      <c r="F65" s="28"/>
      <c r="G65" s="28" t="s">
        <v>46</v>
      </c>
      <c r="H65" s="28"/>
      <c r="I65" s="28"/>
      <c r="J65" s="28"/>
      <c r="K65" s="29">
        <f>309</f>
        <v>309</v>
      </c>
      <c r="L65" s="29"/>
      <c r="M65" s="29"/>
      <c r="N65" s="29"/>
      <c r="O65" s="26" t="s">
        <v>31</v>
      </c>
      <c r="P65" s="26"/>
      <c r="Q65" s="26"/>
      <c r="R65" s="26"/>
      <c r="S65" s="26"/>
      <c r="T65" s="25">
        <f>309</f>
        <v>309</v>
      </c>
      <c r="U65" s="25"/>
      <c r="V65" s="26" t="s">
        <v>4</v>
      </c>
      <c r="W65" s="26"/>
      <c r="X65" s="26"/>
      <c r="Y65" s="26"/>
      <c r="Z65" s="26"/>
      <c r="AA65" s="26"/>
      <c r="AB65" s="9" t="s">
        <v>4</v>
      </c>
      <c r="AC65" s="27" t="s">
        <v>4</v>
      </c>
      <c r="AD65" s="27"/>
      <c r="AE65" s="27" t="s">
        <v>4</v>
      </c>
      <c r="AF65" s="27"/>
      <c r="AG65" s="27"/>
      <c r="AH65" s="27"/>
      <c r="AI65" s="8" t="s">
        <v>31</v>
      </c>
      <c r="AJ65" s="10">
        <f>309</f>
        <v>309</v>
      </c>
    </row>
    <row r="66" spans="1:36" s="1" customFormat="1" ht="13.5" customHeight="1">
      <c r="A66" s="6" t="s">
        <v>165</v>
      </c>
      <c r="B66" s="7" t="s">
        <v>58</v>
      </c>
      <c r="C66" s="28" t="s">
        <v>166</v>
      </c>
      <c r="D66" s="28"/>
      <c r="E66" s="28"/>
      <c r="F66" s="28"/>
      <c r="G66" s="28" t="s">
        <v>46</v>
      </c>
      <c r="H66" s="28"/>
      <c r="I66" s="28"/>
      <c r="J66" s="28"/>
      <c r="K66" s="29">
        <f>414</f>
        <v>414</v>
      </c>
      <c r="L66" s="29"/>
      <c r="M66" s="29"/>
      <c r="N66" s="29"/>
      <c r="O66" s="26" t="s">
        <v>31</v>
      </c>
      <c r="P66" s="26"/>
      <c r="Q66" s="26"/>
      <c r="R66" s="26"/>
      <c r="S66" s="26"/>
      <c r="T66" s="25">
        <f>414</f>
        <v>414</v>
      </c>
      <c r="U66" s="25"/>
      <c r="V66" s="26" t="s">
        <v>4</v>
      </c>
      <c r="W66" s="26"/>
      <c r="X66" s="26"/>
      <c r="Y66" s="26"/>
      <c r="Z66" s="26"/>
      <c r="AA66" s="26"/>
      <c r="AB66" s="9" t="s">
        <v>4</v>
      </c>
      <c r="AC66" s="27" t="s">
        <v>4</v>
      </c>
      <c r="AD66" s="27"/>
      <c r="AE66" s="27" t="s">
        <v>4</v>
      </c>
      <c r="AF66" s="27"/>
      <c r="AG66" s="27"/>
      <c r="AH66" s="27"/>
      <c r="AI66" s="8" t="s">
        <v>31</v>
      </c>
      <c r="AJ66" s="10">
        <f>414</f>
        <v>414</v>
      </c>
    </row>
    <row r="67" spans="1:36" s="1" customFormat="1" ht="13.5" customHeight="1">
      <c r="A67" s="6" t="s">
        <v>167</v>
      </c>
      <c r="B67" s="7" t="s">
        <v>168</v>
      </c>
      <c r="C67" s="28" t="s">
        <v>169</v>
      </c>
      <c r="D67" s="28"/>
      <c r="E67" s="28"/>
      <c r="F67" s="28"/>
      <c r="G67" s="28" t="s">
        <v>69</v>
      </c>
      <c r="H67" s="28"/>
      <c r="I67" s="28"/>
      <c r="J67" s="28"/>
      <c r="K67" s="29">
        <f>89</f>
        <v>89</v>
      </c>
      <c r="L67" s="29"/>
      <c r="M67" s="29"/>
      <c r="N67" s="29"/>
      <c r="O67" s="26" t="s">
        <v>42</v>
      </c>
      <c r="P67" s="26"/>
      <c r="Q67" s="26"/>
      <c r="R67" s="26"/>
      <c r="S67" s="26"/>
      <c r="T67" s="25">
        <f>1068</f>
        <v>1068</v>
      </c>
      <c r="U67" s="25"/>
      <c r="V67" s="26" t="s">
        <v>4</v>
      </c>
      <c r="W67" s="26"/>
      <c r="X67" s="26"/>
      <c r="Y67" s="26"/>
      <c r="Z67" s="26"/>
      <c r="AA67" s="26"/>
      <c r="AB67" s="9" t="s">
        <v>4</v>
      </c>
      <c r="AC67" s="27" t="s">
        <v>4</v>
      </c>
      <c r="AD67" s="27"/>
      <c r="AE67" s="27" t="s">
        <v>4</v>
      </c>
      <c r="AF67" s="27"/>
      <c r="AG67" s="27"/>
      <c r="AH67" s="27"/>
      <c r="AI67" s="8" t="s">
        <v>42</v>
      </c>
      <c r="AJ67" s="10">
        <f>1068</f>
        <v>1068</v>
      </c>
    </row>
    <row r="68" spans="1:36" s="1" customFormat="1" ht="24" customHeight="1">
      <c r="A68" s="6" t="s">
        <v>170</v>
      </c>
      <c r="B68" s="7" t="s">
        <v>171</v>
      </c>
      <c r="C68" s="28" t="s">
        <v>172</v>
      </c>
      <c r="D68" s="28"/>
      <c r="E68" s="28"/>
      <c r="F68" s="28"/>
      <c r="G68" s="28" t="s">
        <v>46</v>
      </c>
      <c r="H68" s="28"/>
      <c r="I68" s="28"/>
      <c r="J68" s="28"/>
      <c r="K68" s="29">
        <f>89</f>
        <v>89</v>
      </c>
      <c r="L68" s="29"/>
      <c r="M68" s="29"/>
      <c r="N68" s="29"/>
      <c r="O68" s="26" t="s">
        <v>42</v>
      </c>
      <c r="P68" s="26"/>
      <c r="Q68" s="26"/>
      <c r="R68" s="26"/>
      <c r="S68" s="26"/>
      <c r="T68" s="25">
        <f>1068</f>
        <v>1068</v>
      </c>
      <c r="U68" s="25"/>
      <c r="V68" s="26" t="s">
        <v>4</v>
      </c>
      <c r="W68" s="26"/>
      <c r="X68" s="26"/>
      <c r="Y68" s="26"/>
      <c r="Z68" s="26"/>
      <c r="AA68" s="26"/>
      <c r="AB68" s="9" t="s">
        <v>4</v>
      </c>
      <c r="AC68" s="27" t="s">
        <v>4</v>
      </c>
      <c r="AD68" s="27"/>
      <c r="AE68" s="27" t="s">
        <v>4</v>
      </c>
      <c r="AF68" s="27"/>
      <c r="AG68" s="27"/>
      <c r="AH68" s="27"/>
      <c r="AI68" s="8" t="s">
        <v>42</v>
      </c>
      <c r="AJ68" s="10">
        <f>1068</f>
        <v>1068</v>
      </c>
    </row>
    <row r="69" spans="1:36" s="1" customFormat="1" ht="13.5" customHeight="1">
      <c r="A69" s="6" t="s">
        <v>173</v>
      </c>
      <c r="B69" s="7" t="s">
        <v>58</v>
      </c>
      <c r="C69" s="28" t="s">
        <v>174</v>
      </c>
      <c r="D69" s="28"/>
      <c r="E69" s="28"/>
      <c r="F69" s="28"/>
      <c r="G69" s="28" t="s">
        <v>46</v>
      </c>
      <c r="H69" s="28"/>
      <c r="I69" s="28"/>
      <c r="J69" s="28"/>
      <c r="K69" s="29">
        <f>780</f>
        <v>780</v>
      </c>
      <c r="L69" s="29"/>
      <c r="M69" s="29"/>
      <c r="N69" s="29"/>
      <c r="O69" s="26" t="s">
        <v>32</v>
      </c>
      <c r="P69" s="26"/>
      <c r="Q69" s="26"/>
      <c r="R69" s="26"/>
      <c r="S69" s="26"/>
      <c r="T69" s="25">
        <f>1560</f>
        <v>1560</v>
      </c>
      <c r="U69" s="25"/>
      <c r="V69" s="26" t="s">
        <v>4</v>
      </c>
      <c r="W69" s="26"/>
      <c r="X69" s="26"/>
      <c r="Y69" s="26"/>
      <c r="Z69" s="26"/>
      <c r="AA69" s="26"/>
      <c r="AB69" s="9" t="s">
        <v>4</v>
      </c>
      <c r="AC69" s="27" t="s">
        <v>4</v>
      </c>
      <c r="AD69" s="27"/>
      <c r="AE69" s="27" t="s">
        <v>4</v>
      </c>
      <c r="AF69" s="27"/>
      <c r="AG69" s="27"/>
      <c r="AH69" s="27"/>
      <c r="AI69" s="8" t="s">
        <v>32</v>
      </c>
      <c r="AJ69" s="10">
        <f>1560</f>
        <v>1560</v>
      </c>
    </row>
    <row r="70" spans="1:36" s="1" customFormat="1" ht="13.5" customHeight="1">
      <c r="A70" s="6" t="s">
        <v>175</v>
      </c>
      <c r="B70" s="7" t="s">
        <v>58</v>
      </c>
      <c r="C70" s="28" t="s">
        <v>174</v>
      </c>
      <c r="D70" s="28"/>
      <c r="E70" s="28"/>
      <c r="F70" s="28"/>
      <c r="G70" s="28" t="s">
        <v>46</v>
      </c>
      <c r="H70" s="28"/>
      <c r="I70" s="28"/>
      <c r="J70" s="28"/>
      <c r="K70" s="29">
        <f>600</f>
        <v>600</v>
      </c>
      <c r="L70" s="29"/>
      <c r="M70" s="29"/>
      <c r="N70" s="29"/>
      <c r="O70" s="26" t="s">
        <v>31</v>
      </c>
      <c r="P70" s="26"/>
      <c r="Q70" s="26"/>
      <c r="R70" s="26"/>
      <c r="S70" s="26"/>
      <c r="T70" s="25">
        <f>600</f>
        <v>600</v>
      </c>
      <c r="U70" s="25"/>
      <c r="V70" s="26" t="s">
        <v>4</v>
      </c>
      <c r="W70" s="26"/>
      <c r="X70" s="26"/>
      <c r="Y70" s="26"/>
      <c r="Z70" s="26"/>
      <c r="AA70" s="26"/>
      <c r="AB70" s="9" t="s">
        <v>4</v>
      </c>
      <c r="AC70" s="27" t="s">
        <v>4</v>
      </c>
      <c r="AD70" s="27"/>
      <c r="AE70" s="27" t="s">
        <v>4</v>
      </c>
      <c r="AF70" s="27"/>
      <c r="AG70" s="27"/>
      <c r="AH70" s="27"/>
      <c r="AI70" s="8" t="s">
        <v>31</v>
      </c>
      <c r="AJ70" s="10">
        <f>600</f>
        <v>600</v>
      </c>
    </row>
    <row r="71" spans="1:36" s="1" customFormat="1" ht="13.5" customHeight="1">
      <c r="A71" s="6" t="s">
        <v>176</v>
      </c>
      <c r="B71" s="7" t="s">
        <v>58</v>
      </c>
      <c r="C71" s="28" t="s">
        <v>174</v>
      </c>
      <c r="D71" s="28"/>
      <c r="E71" s="28"/>
      <c r="F71" s="28"/>
      <c r="G71" s="28" t="s">
        <v>46</v>
      </c>
      <c r="H71" s="28"/>
      <c r="I71" s="28"/>
      <c r="J71" s="28"/>
      <c r="K71" s="29">
        <f>184.7</f>
        <v>184.7</v>
      </c>
      <c r="L71" s="29"/>
      <c r="M71" s="29"/>
      <c r="N71" s="29"/>
      <c r="O71" s="26" t="s">
        <v>31</v>
      </c>
      <c r="P71" s="26"/>
      <c r="Q71" s="26"/>
      <c r="R71" s="26"/>
      <c r="S71" s="26"/>
      <c r="T71" s="25">
        <f>184.7</f>
        <v>184.7</v>
      </c>
      <c r="U71" s="25"/>
      <c r="V71" s="26" t="s">
        <v>4</v>
      </c>
      <c r="W71" s="26"/>
      <c r="X71" s="26"/>
      <c r="Y71" s="26"/>
      <c r="Z71" s="26"/>
      <c r="AA71" s="26"/>
      <c r="AB71" s="9" t="s">
        <v>4</v>
      </c>
      <c r="AC71" s="27" t="s">
        <v>4</v>
      </c>
      <c r="AD71" s="27"/>
      <c r="AE71" s="27" t="s">
        <v>4</v>
      </c>
      <c r="AF71" s="27"/>
      <c r="AG71" s="27"/>
      <c r="AH71" s="27"/>
      <c r="AI71" s="8" t="s">
        <v>31</v>
      </c>
      <c r="AJ71" s="10">
        <f>184.7</f>
        <v>184.7</v>
      </c>
    </row>
    <row r="72" spans="1:36" s="1" customFormat="1" ht="13.5" customHeight="1">
      <c r="A72" s="23" t="s">
        <v>177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 t="s">
        <v>178</v>
      </c>
      <c r="P72" s="23"/>
      <c r="Q72" s="23"/>
      <c r="R72" s="23"/>
      <c r="S72" s="23"/>
      <c r="T72" s="24">
        <f>165942.86</f>
        <v>165942.86</v>
      </c>
      <c r="U72" s="24"/>
      <c r="V72" s="23" t="s">
        <v>4</v>
      </c>
      <c r="W72" s="23"/>
      <c r="X72" s="23"/>
      <c r="Y72" s="23"/>
      <c r="Z72" s="23"/>
      <c r="AA72" s="23"/>
      <c r="AB72" s="13" t="s">
        <v>4</v>
      </c>
      <c r="AC72" s="22" t="s">
        <v>4</v>
      </c>
      <c r="AD72" s="22"/>
      <c r="AE72" s="22" t="s">
        <v>4</v>
      </c>
      <c r="AF72" s="22"/>
      <c r="AG72" s="22"/>
      <c r="AH72" s="22"/>
      <c r="AI72" s="12" t="s">
        <v>178</v>
      </c>
      <c r="AJ72" s="14">
        <f>165942.86</f>
        <v>165942.86</v>
      </c>
    </row>
    <row r="73" spans="1:36" s="1" customFormat="1" ht="21.75" customHeight="1">
      <c r="A73" s="19" t="s">
        <v>179</v>
      </c>
      <c r="B73" s="19"/>
      <c r="C73" s="19"/>
      <c r="D73" s="20" t="s">
        <v>4</v>
      </c>
      <c r="E73" s="20"/>
      <c r="F73" s="20"/>
      <c r="G73" s="20"/>
      <c r="H73" s="20"/>
      <c r="I73" s="20"/>
      <c r="J73" s="20"/>
      <c r="K73" s="20"/>
      <c r="L73" s="20"/>
      <c r="M73" s="20" t="s">
        <v>4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 t="s">
        <v>180</v>
      </c>
      <c r="Z73" s="20"/>
      <c r="AA73" s="20"/>
      <c r="AB73" s="20"/>
      <c r="AC73" s="20"/>
      <c r="AD73" s="20"/>
      <c r="AE73" s="20"/>
      <c r="AF73" s="20"/>
      <c r="AG73" s="20" t="s">
        <v>4</v>
      </c>
      <c r="AH73" s="20"/>
      <c r="AI73" s="20"/>
      <c r="AJ73" s="20"/>
    </row>
    <row r="74" spans="1:36" s="1" customFormat="1" ht="13.5" customHeight="1">
      <c r="A74" s="16" t="s">
        <v>4</v>
      </c>
      <c r="B74" s="16"/>
      <c r="C74" s="16"/>
      <c r="D74" s="21" t="s">
        <v>4</v>
      </c>
      <c r="E74" s="21"/>
      <c r="F74" s="17" t="s">
        <v>181</v>
      </c>
      <c r="G74" s="17"/>
      <c r="H74" s="17"/>
      <c r="I74" s="21" t="s">
        <v>4</v>
      </c>
      <c r="J74" s="21"/>
      <c r="K74" s="21"/>
      <c r="L74" s="21"/>
      <c r="M74" s="16" t="s">
        <v>4</v>
      </c>
      <c r="N74" s="16"/>
      <c r="O74" s="16"/>
      <c r="P74" s="17" t="s">
        <v>182</v>
      </c>
      <c r="Q74" s="17"/>
      <c r="R74" s="17"/>
      <c r="S74" s="17"/>
      <c r="T74" s="17"/>
      <c r="U74" s="17"/>
      <c r="V74" s="17"/>
      <c r="W74" s="17"/>
      <c r="X74" s="15" t="s">
        <v>4</v>
      </c>
      <c r="Y74" s="16" t="s">
        <v>4</v>
      </c>
      <c r="Z74" s="16"/>
      <c r="AA74" s="17" t="s">
        <v>183</v>
      </c>
      <c r="AB74" s="17"/>
      <c r="AC74" s="17"/>
      <c r="AD74" s="17"/>
      <c r="AE74" s="17"/>
      <c r="AF74" s="16" t="s">
        <v>4</v>
      </c>
      <c r="AG74" s="16"/>
      <c r="AH74" s="16"/>
      <c r="AI74" s="16"/>
      <c r="AJ74" s="16"/>
    </row>
    <row r="75" spans="1:36" s="1" customFormat="1" ht="21.75" customHeight="1">
      <c r="A75" s="19" t="s">
        <v>184</v>
      </c>
      <c r="B75" s="19"/>
      <c r="C75" s="19"/>
      <c r="D75" s="19" t="s">
        <v>4</v>
      </c>
      <c r="E75" s="19"/>
      <c r="F75" s="19"/>
      <c r="G75" s="19"/>
      <c r="H75" s="19"/>
      <c r="I75" s="19"/>
      <c r="J75" s="19"/>
      <c r="K75" s="19"/>
      <c r="L75" s="19"/>
      <c r="M75" s="19"/>
      <c r="N75" s="20" t="s">
        <v>185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16" t="s">
        <v>4</v>
      </c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 spans="1:36" s="1" customFormat="1" ht="13.5" customHeight="1">
      <c r="A76" s="16" t="s">
        <v>4</v>
      </c>
      <c r="B76" s="16"/>
      <c r="C76" s="16"/>
      <c r="D76" s="15" t="s">
        <v>4</v>
      </c>
      <c r="E76" s="17" t="s">
        <v>182</v>
      </c>
      <c r="F76" s="17"/>
      <c r="G76" s="17"/>
      <c r="H76" s="17"/>
      <c r="I76" s="17"/>
      <c r="J76" s="16" t="s">
        <v>4</v>
      </c>
      <c r="K76" s="16"/>
      <c r="L76" s="16"/>
      <c r="M76" s="16" t="s">
        <v>4</v>
      </c>
      <c r="N76" s="16"/>
      <c r="O76" s="16"/>
      <c r="P76" s="16"/>
      <c r="Q76" s="17" t="s">
        <v>183</v>
      </c>
      <c r="R76" s="17"/>
      <c r="S76" s="17"/>
      <c r="T76" s="17"/>
      <c r="U76" s="17"/>
      <c r="V76" s="17"/>
      <c r="W76" s="16" t="s">
        <v>4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 spans="1:36" s="1" customFormat="1" ht="3" customHeight="1">
      <c r="A77" s="16" t="s">
        <v>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1:36" s="1" customFormat="1" ht="13.5" customHeight="1">
      <c r="A78" s="18" t="s">
        <v>4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 s="1" customFormat="1" ht="3" customHeight="1">
      <c r="A79" s="16" t="s">
        <v>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</sheetData>
  <sheetProtection/>
  <mergeCells count="525">
    <mergeCell ref="A1:AJ1"/>
    <mergeCell ref="A2:AJ2"/>
    <mergeCell ref="A3:AJ3"/>
    <mergeCell ref="A4:AJ4"/>
    <mergeCell ref="A5:AJ5"/>
    <mergeCell ref="A6:AG6"/>
    <mergeCell ref="AH6:AJ6"/>
    <mergeCell ref="A7:G10"/>
    <mergeCell ref="H7:T7"/>
    <mergeCell ref="U7:AC7"/>
    <mergeCell ref="AD7:AG7"/>
    <mergeCell ref="AH7:AJ7"/>
    <mergeCell ref="H8:K8"/>
    <mergeCell ref="L8:AC8"/>
    <mergeCell ref="H10:T10"/>
    <mergeCell ref="U10:AC10"/>
    <mergeCell ref="AD10:AG10"/>
    <mergeCell ref="AH10:AJ10"/>
    <mergeCell ref="AD8:AG8"/>
    <mergeCell ref="AH8:AJ8"/>
    <mergeCell ref="H9:R9"/>
    <mergeCell ref="S9:AC9"/>
    <mergeCell ref="AD9:AG9"/>
    <mergeCell ref="AH9:AJ9"/>
    <mergeCell ref="A11:Q11"/>
    <mergeCell ref="R11:AJ11"/>
    <mergeCell ref="A12:AJ12"/>
    <mergeCell ref="A13:A15"/>
    <mergeCell ref="B13:B15"/>
    <mergeCell ref="C13:F15"/>
    <mergeCell ref="G13:J15"/>
    <mergeCell ref="K13:N15"/>
    <mergeCell ref="O13:U13"/>
    <mergeCell ref="O14:S15"/>
    <mergeCell ref="T14:U15"/>
    <mergeCell ref="V13:AH13"/>
    <mergeCell ref="V14:AB14"/>
    <mergeCell ref="V15:AA15"/>
    <mergeCell ref="AC14:AH14"/>
    <mergeCell ref="AC15:AD15"/>
    <mergeCell ref="AE15:AH15"/>
    <mergeCell ref="AI13:AJ13"/>
    <mergeCell ref="AI14:AI15"/>
    <mergeCell ref="AJ14:AJ15"/>
    <mergeCell ref="C16:F16"/>
    <mergeCell ref="G16:J16"/>
    <mergeCell ref="K16:N16"/>
    <mergeCell ref="O16:S16"/>
    <mergeCell ref="T16:U16"/>
    <mergeCell ref="V16:AA16"/>
    <mergeCell ref="AC16:AD16"/>
    <mergeCell ref="AE16:AH16"/>
    <mergeCell ref="C17:F17"/>
    <mergeCell ref="G17:J17"/>
    <mergeCell ref="K17:N17"/>
    <mergeCell ref="O17:S17"/>
    <mergeCell ref="T17:U17"/>
    <mergeCell ref="V17:AA17"/>
    <mergeCell ref="AC17:AD17"/>
    <mergeCell ref="AE17:AH17"/>
    <mergeCell ref="T18:U18"/>
    <mergeCell ref="V18:AA18"/>
    <mergeCell ref="AC18:AD18"/>
    <mergeCell ref="AE18:AH18"/>
    <mergeCell ref="C18:F18"/>
    <mergeCell ref="G18:J18"/>
    <mergeCell ref="K18:N18"/>
    <mergeCell ref="O18:S18"/>
    <mergeCell ref="T19:U19"/>
    <mergeCell ref="V19:AA19"/>
    <mergeCell ref="AC19:AD19"/>
    <mergeCell ref="AE19:AH19"/>
    <mergeCell ref="C19:F19"/>
    <mergeCell ref="G19:J19"/>
    <mergeCell ref="K19:N19"/>
    <mergeCell ref="O19:S19"/>
    <mergeCell ref="T20:U20"/>
    <mergeCell ref="V20:AA20"/>
    <mergeCell ref="AC20:AD20"/>
    <mergeCell ref="AE20:AH20"/>
    <mergeCell ref="C20:F20"/>
    <mergeCell ref="G20:J20"/>
    <mergeCell ref="K20:N20"/>
    <mergeCell ref="O20:S20"/>
    <mergeCell ref="T21:U21"/>
    <mergeCell ref="V21:AA21"/>
    <mergeCell ref="AC21:AD21"/>
    <mergeCell ref="AE21:AH21"/>
    <mergeCell ref="C21:F21"/>
    <mergeCell ref="G21:J21"/>
    <mergeCell ref="K21:N21"/>
    <mergeCell ref="O21:S21"/>
    <mergeCell ref="T22:U22"/>
    <mergeCell ref="V22:AA22"/>
    <mergeCell ref="AC22:AD22"/>
    <mergeCell ref="AE22:AH22"/>
    <mergeCell ref="C22:F22"/>
    <mergeCell ref="G22:J22"/>
    <mergeCell ref="K22:N22"/>
    <mergeCell ref="O22:S22"/>
    <mergeCell ref="T23:U23"/>
    <mergeCell ref="V23:AA23"/>
    <mergeCell ref="AC23:AD23"/>
    <mergeCell ref="AE23:AH23"/>
    <mergeCell ref="C23:F23"/>
    <mergeCell ref="G23:J23"/>
    <mergeCell ref="K23:N23"/>
    <mergeCell ref="O23:S23"/>
    <mergeCell ref="T24:U24"/>
    <mergeCell ref="V24:AA24"/>
    <mergeCell ref="AC24:AD24"/>
    <mergeCell ref="AE24:AH24"/>
    <mergeCell ref="C24:F24"/>
    <mergeCell ref="G24:J24"/>
    <mergeCell ref="K24:N24"/>
    <mergeCell ref="O24:S24"/>
    <mergeCell ref="T25:U25"/>
    <mergeCell ref="V25:AA25"/>
    <mergeCell ref="AC25:AD25"/>
    <mergeCell ref="AE25:AH25"/>
    <mergeCell ref="C25:F25"/>
    <mergeCell ref="G25:J25"/>
    <mergeCell ref="K25:N25"/>
    <mergeCell ref="O25:S25"/>
    <mergeCell ref="T26:U26"/>
    <mergeCell ref="V26:AA26"/>
    <mergeCell ref="AC26:AD26"/>
    <mergeCell ref="AE26:AH26"/>
    <mergeCell ref="C26:F26"/>
    <mergeCell ref="G26:J26"/>
    <mergeCell ref="K26:N26"/>
    <mergeCell ref="O26:S26"/>
    <mergeCell ref="T27:U27"/>
    <mergeCell ref="V27:AA27"/>
    <mergeCell ref="AC27:AD27"/>
    <mergeCell ref="AE27:AH27"/>
    <mergeCell ref="C27:F27"/>
    <mergeCell ref="G27:J27"/>
    <mergeCell ref="K27:N27"/>
    <mergeCell ref="O27:S27"/>
    <mergeCell ref="T28:U28"/>
    <mergeCell ref="V28:AA28"/>
    <mergeCell ref="AC28:AD28"/>
    <mergeCell ref="AE28:AH28"/>
    <mergeCell ref="C28:F28"/>
    <mergeCell ref="G28:J28"/>
    <mergeCell ref="K28:N28"/>
    <mergeCell ref="O28:S28"/>
    <mergeCell ref="T29:U29"/>
    <mergeCell ref="V29:AA29"/>
    <mergeCell ref="AC29:AD29"/>
    <mergeCell ref="AE29:AH29"/>
    <mergeCell ref="C29:F29"/>
    <mergeCell ref="G29:J29"/>
    <mergeCell ref="K29:N29"/>
    <mergeCell ref="O29:S29"/>
    <mergeCell ref="T30:U30"/>
    <mergeCell ref="V30:AA30"/>
    <mergeCell ref="AC30:AD30"/>
    <mergeCell ref="AE30:AH30"/>
    <mergeCell ref="C30:F30"/>
    <mergeCell ref="G30:J30"/>
    <mergeCell ref="K30:N30"/>
    <mergeCell ref="O30:S30"/>
    <mergeCell ref="T31:U31"/>
    <mergeCell ref="V31:AA31"/>
    <mergeCell ref="AC31:AD31"/>
    <mergeCell ref="AE31:AH31"/>
    <mergeCell ref="C31:F31"/>
    <mergeCell ref="G31:J31"/>
    <mergeCell ref="K31:N31"/>
    <mergeCell ref="O31:S31"/>
    <mergeCell ref="T32:U32"/>
    <mergeCell ref="V32:AA32"/>
    <mergeCell ref="AC32:AD32"/>
    <mergeCell ref="AE32:AH32"/>
    <mergeCell ref="C32:F32"/>
    <mergeCell ref="G32:J32"/>
    <mergeCell ref="K32:N32"/>
    <mergeCell ref="O32:S32"/>
    <mergeCell ref="T33:U33"/>
    <mergeCell ref="V33:AA33"/>
    <mergeCell ref="AC33:AD33"/>
    <mergeCell ref="AE33:AH33"/>
    <mergeCell ref="C33:F33"/>
    <mergeCell ref="G33:J33"/>
    <mergeCell ref="K33:N33"/>
    <mergeCell ref="O33:S33"/>
    <mergeCell ref="T34:U34"/>
    <mergeCell ref="V34:AA34"/>
    <mergeCell ref="AC34:AD34"/>
    <mergeCell ref="AE34:AH34"/>
    <mergeCell ref="C34:F34"/>
    <mergeCell ref="G34:J34"/>
    <mergeCell ref="K34:N34"/>
    <mergeCell ref="O34:S34"/>
    <mergeCell ref="T35:U35"/>
    <mergeCell ref="V35:AA35"/>
    <mergeCell ref="AC35:AD35"/>
    <mergeCell ref="AE35:AH35"/>
    <mergeCell ref="C35:F35"/>
    <mergeCell ref="G35:J35"/>
    <mergeCell ref="K35:N35"/>
    <mergeCell ref="O35:S35"/>
    <mergeCell ref="T36:U36"/>
    <mergeCell ref="V36:AA36"/>
    <mergeCell ref="AC36:AD36"/>
    <mergeCell ref="AE36:AH36"/>
    <mergeCell ref="C36:F36"/>
    <mergeCell ref="G36:J36"/>
    <mergeCell ref="K36:N36"/>
    <mergeCell ref="O36:S36"/>
    <mergeCell ref="T37:U37"/>
    <mergeCell ref="V37:AA37"/>
    <mergeCell ref="AC37:AD37"/>
    <mergeCell ref="AE37:AH37"/>
    <mergeCell ref="C37:F37"/>
    <mergeCell ref="G37:J37"/>
    <mergeCell ref="K37:N37"/>
    <mergeCell ref="O37:S37"/>
    <mergeCell ref="T38:U38"/>
    <mergeCell ref="V38:AA38"/>
    <mergeCell ref="AC38:AD38"/>
    <mergeCell ref="AE38:AH38"/>
    <mergeCell ref="C38:F38"/>
    <mergeCell ref="G38:J38"/>
    <mergeCell ref="K38:N38"/>
    <mergeCell ref="O38:S38"/>
    <mergeCell ref="T39:U39"/>
    <mergeCell ref="V39:AA39"/>
    <mergeCell ref="AC39:AD39"/>
    <mergeCell ref="AE39:AH39"/>
    <mergeCell ref="C39:F39"/>
    <mergeCell ref="G39:J39"/>
    <mergeCell ref="K39:N39"/>
    <mergeCell ref="O39:S39"/>
    <mergeCell ref="T40:U40"/>
    <mergeCell ref="V40:AA40"/>
    <mergeCell ref="AC40:AD40"/>
    <mergeCell ref="AE40:AH40"/>
    <mergeCell ref="C40:F40"/>
    <mergeCell ref="G40:J40"/>
    <mergeCell ref="K40:N40"/>
    <mergeCell ref="O40:S40"/>
    <mergeCell ref="T41:U41"/>
    <mergeCell ref="V41:AA41"/>
    <mergeCell ref="AC41:AD41"/>
    <mergeCell ref="AE41:AH41"/>
    <mergeCell ref="C41:F41"/>
    <mergeCell ref="G41:J41"/>
    <mergeCell ref="K41:N41"/>
    <mergeCell ref="O41:S41"/>
    <mergeCell ref="T42:U42"/>
    <mergeCell ref="V42:AA42"/>
    <mergeCell ref="AC42:AD42"/>
    <mergeCell ref="AE42:AH42"/>
    <mergeCell ref="C42:F42"/>
    <mergeCell ref="G42:J42"/>
    <mergeCell ref="K42:N42"/>
    <mergeCell ref="O42:S42"/>
    <mergeCell ref="T43:U43"/>
    <mergeCell ref="V43:AA43"/>
    <mergeCell ref="AC43:AD43"/>
    <mergeCell ref="AE43:AH43"/>
    <mergeCell ref="C43:F43"/>
    <mergeCell ref="G43:J43"/>
    <mergeCell ref="K43:N43"/>
    <mergeCell ref="O43:S43"/>
    <mergeCell ref="T44:U44"/>
    <mergeCell ref="V44:AA44"/>
    <mergeCell ref="AC44:AD44"/>
    <mergeCell ref="AE44:AH44"/>
    <mergeCell ref="C44:F44"/>
    <mergeCell ref="G44:J44"/>
    <mergeCell ref="K44:N44"/>
    <mergeCell ref="O44:S44"/>
    <mergeCell ref="T45:U45"/>
    <mergeCell ref="V45:AA45"/>
    <mergeCell ref="AC45:AD45"/>
    <mergeCell ref="AE45:AH45"/>
    <mergeCell ref="C45:F45"/>
    <mergeCell ref="G45:J45"/>
    <mergeCell ref="K45:N45"/>
    <mergeCell ref="O45:S45"/>
    <mergeCell ref="T46:U46"/>
    <mergeCell ref="V46:AA46"/>
    <mergeCell ref="AC46:AD46"/>
    <mergeCell ref="AE46:AH46"/>
    <mergeCell ref="C46:F46"/>
    <mergeCell ref="G46:J46"/>
    <mergeCell ref="K46:N46"/>
    <mergeCell ref="O46:S46"/>
    <mergeCell ref="T47:U47"/>
    <mergeCell ref="V47:AA47"/>
    <mergeCell ref="AC47:AD47"/>
    <mergeCell ref="AE47:AH47"/>
    <mergeCell ref="C47:F47"/>
    <mergeCell ref="G47:J47"/>
    <mergeCell ref="K47:N47"/>
    <mergeCell ref="O47:S47"/>
    <mergeCell ref="T48:U48"/>
    <mergeCell ref="V48:AA48"/>
    <mergeCell ref="AC48:AD48"/>
    <mergeCell ref="AE48:AH48"/>
    <mergeCell ref="C48:F48"/>
    <mergeCell ref="G48:J48"/>
    <mergeCell ref="K48:N48"/>
    <mergeCell ref="O48:S48"/>
    <mergeCell ref="T49:U49"/>
    <mergeCell ref="V49:AA49"/>
    <mergeCell ref="AC49:AD49"/>
    <mergeCell ref="AE49:AH49"/>
    <mergeCell ref="C49:F49"/>
    <mergeCell ref="G49:J49"/>
    <mergeCell ref="K49:N49"/>
    <mergeCell ref="O49:S49"/>
    <mergeCell ref="T50:U50"/>
    <mergeCell ref="V50:AA50"/>
    <mergeCell ref="AC50:AD50"/>
    <mergeCell ref="AE50:AH50"/>
    <mergeCell ref="C50:F50"/>
    <mergeCell ref="G50:J50"/>
    <mergeCell ref="K50:N50"/>
    <mergeCell ref="O50:S50"/>
    <mergeCell ref="T51:U51"/>
    <mergeCell ref="V51:AA51"/>
    <mergeCell ref="AC51:AD51"/>
    <mergeCell ref="AE51:AH51"/>
    <mergeCell ref="C51:F51"/>
    <mergeCell ref="G51:J51"/>
    <mergeCell ref="K51:N51"/>
    <mergeCell ref="O51:S51"/>
    <mergeCell ref="T52:U52"/>
    <mergeCell ref="V52:AA52"/>
    <mergeCell ref="AC52:AD52"/>
    <mergeCell ref="AE52:AH52"/>
    <mergeCell ref="C52:F52"/>
    <mergeCell ref="G52:J52"/>
    <mergeCell ref="K52:N52"/>
    <mergeCell ref="O52:S52"/>
    <mergeCell ref="T53:U53"/>
    <mergeCell ref="V53:AA53"/>
    <mergeCell ref="AC53:AD53"/>
    <mergeCell ref="AE53:AH53"/>
    <mergeCell ref="C53:F53"/>
    <mergeCell ref="G53:J53"/>
    <mergeCell ref="K53:N53"/>
    <mergeCell ref="O53:S53"/>
    <mergeCell ref="T54:U54"/>
    <mergeCell ref="V54:AA54"/>
    <mergeCell ref="AC54:AD54"/>
    <mergeCell ref="AE54:AH54"/>
    <mergeCell ref="C54:F54"/>
    <mergeCell ref="G54:J54"/>
    <mergeCell ref="K54:N54"/>
    <mergeCell ref="O54:S54"/>
    <mergeCell ref="T55:U55"/>
    <mergeCell ref="V55:AA55"/>
    <mergeCell ref="AC55:AD55"/>
    <mergeCell ref="AE55:AH55"/>
    <mergeCell ref="C55:F55"/>
    <mergeCell ref="G55:J55"/>
    <mergeCell ref="K55:N55"/>
    <mergeCell ref="O55:S55"/>
    <mergeCell ref="T56:U56"/>
    <mergeCell ref="V56:AA56"/>
    <mergeCell ref="AC56:AD56"/>
    <mergeCell ref="AE56:AH56"/>
    <mergeCell ref="C56:F56"/>
    <mergeCell ref="G56:J56"/>
    <mergeCell ref="K56:N56"/>
    <mergeCell ref="O56:S56"/>
    <mergeCell ref="T57:U57"/>
    <mergeCell ref="V57:AA57"/>
    <mergeCell ref="AC57:AD57"/>
    <mergeCell ref="AE57:AH57"/>
    <mergeCell ref="C57:F57"/>
    <mergeCell ref="G57:J57"/>
    <mergeCell ref="K57:N57"/>
    <mergeCell ref="O57:S57"/>
    <mergeCell ref="T58:U58"/>
    <mergeCell ref="V58:AA58"/>
    <mergeCell ref="AC58:AD58"/>
    <mergeCell ref="AE58:AH58"/>
    <mergeCell ref="C58:F58"/>
    <mergeCell ref="G58:J58"/>
    <mergeCell ref="K58:N58"/>
    <mergeCell ref="O58:S58"/>
    <mergeCell ref="T59:U59"/>
    <mergeCell ref="V59:AA59"/>
    <mergeCell ref="AC59:AD59"/>
    <mergeCell ref="AE59:AH59"/>
    <mergeCell ref="C59:F59"/>
    <mergeCell ref="G59:J59"/>
    <mergeCell ref="K59:N59"/>
    <mergeCell ref="O59:S59"/>
    <mergeCell ref="T60:U60"/>
    <mergeCell ref="V60:AA60"/>
    <mergeCell ref="AC60:AD60"/>
    <mergeCell ref="AE60:AH60"/>
    <mergeCell ref="C60:F60"/>
    <mergeCell ref="G60:J60"/>
    <mergeCell ref="K60:N60"/>
    <mergeCell ref="O60:S60"/>
    <mergeCell ref="T61:U61"/>
    <mergeCell ref="V61:AA61"/>
    <mergeCell ref="AC61:AD61"/>
    <mergeCell ref="AE61:AH61"/>
    <mergeCell ref="C61:F61"/>
    <mergeCell ref="G61:J61"/>
    <mergeCell ref="K61:N61"/>
    <mergeCell ref="O61:S61"/>
    <mergeCell ref="T62:U62"/>
    <mergeCell ref="V62:AA62"/>
    <mergeCell ref="AC62:AD62"/>
    <mergeCell ref="AE62:AH62"/>
    <mergeCell ref="C62:F62"/>
    <mergeCell ref="G62:J62"/>
    <mergeCell ref="K62:N62"/>
    <mergeCell ref="O62:S62"/>
    <mergeCell ref="T63:U63"/>
    <mergeCell ref="V63:AA63"/>
    <mergeCell ref="AC63:AD63"/>
    <mergeCell ref="AE63:AH63"/>
    <mergeCell ref="C63:F63"/>
    <mergeCell ref="G63:J63"/>
    <mergeCell ref="K63:N63"/>
    <mergeCell ref="O63:S63"/>
    <mergeCell ref="T64:U64"/>
    <mergeCell ref="V64:AA64"/>
    <mergeCell ref="AC64:AD64"/>
    <mergeCell ref="AE64:AH64"/>
    <mergeCell ref="C64:F64"/>
    <mergeCell ref="G64:J64"/>
    <mergeCell ref="K64:N64"/>
    <mergeCell ref="O64:S64"/>
    <mergeCell ref="T65:U65"/>
    <mergeCell ref="V65:AA65"/>
    <mergeCell ref="AC65:AD65"/>
    <mergeCell ref="AE65:AH65"/>
    <mergeCell ref="C65:F65"/>
    <mergeCell ref="G65:J65"/>
    <mergeCell ref="K65:N65"/>
    <mergeCell ref="O65:S65"/>
    <mergeCell ref="T66:U66"/>
    <mergeCell ref="V66:AA66"/>
    <mergeCell ref="AC66:AD66"/>
    <mergeCell ref="AE66:AH66"/>
    <mergeCell ref="C66:F66"/>
    <mergeCell ref="G66:J66"/>
    <mergeCell ref="K66:N66"/>
    <mergeCell ref="O66:S66"/>
    <mergeCell ref="T67:U67"/>
    <mergeCell ref="V67:AA67"/>
    <mergeCell ref="AC67:AD67"/>
    <mergeCell ref="AE67:AH67"/>
    <mergeCell ref="C67:F67"/>
    <mergeCell ref="G67:J67"/>
    <mergeCell ref="K67:N67"/>
    <mergeCell ref="O67:S67"/>
    <mergeCell ref="T68:U68"/>
    <mergeCell ref="V68:AA68"/>
    <mergeCell ref="AC68:AD68"/>
    <mergeCell ref="AE68:AH68"/>
    <mergeCell ref="C68:F68"/>
    <mergeCell ref="G68:J68"/>
    <mergeCell ref="K68:N68"/>
    <mergeCell ref="O68:S68"/>
    <mergeCell ref="T69:U69"/>
    <mergeCell ref="V69:AA69"/>
    <mergeCell ref="AC69:AD69"/>
    <mergeCell ref="AE69:AH69"/>
    <mergeCell ref="C69:F69"/>
    <mergeCell ref="G69:J69"/>
    <mergeCell ref="K69:N69"/>
    <mergeCell ref="O69:S69"/>
    <mergeCell ref="T70:U70"/>
    <mergeCell ref="V70:AA70"/>
    <mergeCell ref="AC70:AD70"/>
    <mergeCell ref="AE70:AH70"/>
    <mergeCell ref="C70:F70"/>
    <mergeCell ref="G70:J70"/>
    <mergeCell ref="K70:N70"/>
    <mergeCell ref="O70:S70"/>
    <mergeCell ref="AC71:AD71"/>
    <mergeCell ref="AE71:AH71"/>
    <mergeCell ref="C71:F71"/>
    <mergeCell ref="G71:J71"/>
    <mergeCell ref="K71:N71"/>
    <mergeCell ref="O71:S71"/>
    <mergeCell ref="A72:N72"/>
    <mergeCell ref="O72:S72"/>
    <mergeCell ref="T72:U72"/>
    <mergeCell ref="V72:AA72"/>
    <mergeCell ref="T71:U71"/>
    <mergeCell ref="V71:AA71"/>
    <mergeCell ref="D74:E74"/>
    <mergeCell ref="F74:H74"/>
    <mergeCell ref="I74:L74"/>
    <mergeCell ref="AC72:AD72"/>
    <mergeCell ref="AE72:AH72"/>
    <mergeCell ref="A73:C73"/>
    <mergeCell ref="D73:L73"/>
    <mergeCell ref="M73:X73"/>
    <mergeCell ref="Y73:AF73"/>
    <mergeCell ref="AG73:AJ73"/>
    <mergeCell ref="AF74:AJ74"/>
    <mergeCell ref="A75:C75"/>
    <mergeCell ref="D75:M75"/>
    <mergeCell ref="N75:Y75"/>
    <mergeCell ref="Z75:AJ75"/>
    <mergeCell ref="M74:O74"/>
    <mergeCell ref="P74:W74"/>
    <mergeCell ref="Y74:Z74"/>
    <mergeCell ref="AA74:AE74"/>
    <mergeCell ref="A74:C74"/>
    <mergeCell ref="A79:AJ79"/>
    <mergeCell ref="Q76:V76"/>
    <mergeCell ref="W76:AJ76"/>
    <mergeCell ref="A77:AJ77"/>
    <mergeCell ref="A78:AJ78"/>
    <mergeCell ref="A76:C76"/>
    <mergeCell ref="E76:I76"/>
    <mergeCell ref="J76:L76"/>
    <mergeCell ref="M76:P76"/>
  </mergeCells>
  <printOptions/>
  <pageMargins left="0.3937007874015748" right="0" top="0.5905511811023622" bottom="0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Ивановна</cp:lastModifiedBy>
  <cp:lastPrinted>2014-08-11T02:57:48Z</cp:lastPrinted>
  <dcterms:created xsi:type="dcterms:W3CDTF">2014-08-11T02:58:03Z</dcterms:created>
  <dcterms:modified xsi:type="dcterms:W3CDTF">2014-09-15T03:21:43Z</dcterms:modified>
  <cp:category/>
  <cp:version/>
  <cp:contentType/>
  <cp:contentStatus/>
</cp:coreProperties>
</file>